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 (2)" sheetId="2" r:id="rId1"/>
  </sheets>
  <definedNames>
    <definedName name="_xlnm.Print_Titles" localSheetId="0">'Лист1 (2)'!$5:$6</definedName>
    <definedName name="_xlnm.Print_Area" localSheetId="0">'Лист1 (2)'!$A$1:$I$52</definedName>
  </definedNames>
  <calcPr calcId="152511"/>
</workbook>
</file>

<file path=xl/calcChain.xml><?xml version="1.0" encoding="utf-8"?>
<calcChain xmlns="http://schemas.openxmlformats.org/spreadsheetml/2006/main">
  <c r="D28" i="2" l="1"/>
  <c r="E28" i="2"/>
  <c r="C28" i="2"/>
  <c r="I28" i="2" l="1"/>
  <c r="H28" i="2"/>
  <c r="E46" i="2" l="1"/>
  <c r="D46" i="2"/>
  <c r="C32" i="2"/>
  <c r="G52" i="2" l="1"/>
  <c r="F52" i="2"/>
  <c r="G51" i="2"/>
  <c r="F51" i="2"/>
  <c r="G50" i="2"/>
  <c r="F50" i="2"/>
  <c r="G49" i="2"/>
  <c r="F49" i="2"/>
  <c r="G48" i="2"/>
  <c r="F48" i="2"/>
  <c r="I46" i="2"/>
  <c r="H46" i="2"/>
  <c r="G46" i="2"/>
  <c r="C46" i="2"/>
  <c r="F46" i="2" s="1"/>
  <c r="G45" i="2"/>
  <c r="F45" i="2"/>
  <c r="G44" i="2"/>
  <c r="F44" i="2"/>
  <c r="G43" i="2"/>
  <c r="F43" i="2"/>
  <c r="G42" i="2"/>
  <c r="F42" i="2"/>
  <c r="I41" i="2"/>
  <c r="I40" i="2" s="1"/>
  <c r="I39" i="2" s="1"/>
  <c r="H41" i="2"/>
  <c r="H40" i="2" s="1"/>
  <c r="H39" i="2" s="1"/>
  <c r="E41" i="2"/>
  <c r="E40" i="2" s="1"/>
  <c r="D41" i="2"/>
  <c r="D40" i="2" s="1"/>
  <c r="D39" i="2" s="1"/>
  <c r="C41" i="2"/>
  <c r="G38" i="2"/>
  <c r="F38" i="2"/>
  <c r="G37" i="2"/>
  <c r="F37" i="2"/>
  <c r="G36" i="2"/>
  <c r="I35" i="2"/>
  <c r="H35" i="2"/>
  <c r="E35" i="2"/>
  <c r="D35" i="2"/>
  <c r="C35" i="2"/>
  <c r="G34" i="2"/>
  <c r="F34" i="2"/>
  <c r="G33" i="2"/>
  <c r="F33" i="2"/>
  <c r="I32" i="2"/>
  <c r="H32" i="2"/>
  <c r="E32" i="2"/>
  <c r="D32" i="2"/>
  <c r="G31" i="2"/>
  <c r="F31" i="2"/>
  <c r="G29" i="2"/>
  <c r="F29" i="2"/>
  <c r="F30" i="2"/>
  <c r="G27" i="2"/>
  <c r="F27" i="2"/>
  <c r="G26" i="2"/>
  <c r="F26" i="2"/>
  <c r="I25" i="2"/>
  <c r="I24" i="2" s="1"/>
  <c r="I23" i="2" s="1"/>
  <c r="H25" i="2"/>
  <c r="H24" i="2" s="1"/>
  <c r="H23" i="2" s="1"/>
  <c r="E25" i="2"/>
  <c r="E24" i="2" s="1"/>
  <c r="E23" i="2" s="1"/>
  <c r="D25" i="2"/>
  <c r="D24" i="2" s="1"/>
  <c r="D23" i="2" s="1"/>
  <c r="C25" i="2"/>
  <c r="C24" i="2" s="1"/>
  <c r="C23" i="2" s="1"/>
  <c r="G22" i="2"/>
  <c r="F22" i="2"/>
  <c r="G21" i="2"/>
  <c r="F21" i="2"/>
  <c r="I20" i="2"/>
  <c r="H20" i="2"/>
  <c r="E20" i="2"/>
  <c r="D20" i="2"/>
  <c r="C20" i="2"/>
  <c r="F19" i="2"/>
  <c r="I18" i="2"/>
  <c r="H18" i="2"/>
  <c r="E18" i="2"/>
  <c r="D18" i="2"/>
  <c r="C18" i="2"/>
  <c r="G17" i="2"/>
  <c r="F17" i="2"/>
  <c r="G16" i="2"/>
  <c r="F16" i="2"/>
  <c r="G15" i="2"/>
  <c r="F15" i="2"/>
  <c r="G14" i="2"/>
  <c r="F14" i="2"/>
  <c r="I13" i="2"/>
  <c r="H13" i="2"/>
  <c r="E13" i="2"/>
  <c r="D13" i="2"/>
  <c r="C13" i="2"/>
  <c r="G12" i="2"/>
  <c r="F12" i="2"/>
  <c r="I11" i="2"/>
  <c r="H11" i="2"/>
  <c r="E11" i="2"/>
  <c r="D11" i="2"/>
  <c r="C11" i="2"/>
  <c r="G10" i="2"/>
  <c r="F10" i="2"/>
  <c r="I9" i="2"/>
  <c r="H9" i="2"/>
  <c r="E9" i="2"/>
  <c r="D9" i="2"/>
  <c r="C9" i="2"/>
  <c r="C40" i="2" l="1"/>
  <c r="C39" i="2" s="1"/>
  <c r="H8" i="2"/>
  <c r="H7" i="2" s="1"/>
  <c r="F13" i="2"/>
  <c r="G11" i="2"/>
  <c r="F9" i="2"/>
  <c r="G35" i="2"/>
  <c r="G32" i="2"/>
  <c r="D8" i="2"/>
  <c r="D7" i="2" s="1"/>
  <c r="G28" i="2"/>
  <c r="G13" i="2"/>
  <c r="G9" i="2"/>
  <c r="C8" i="2"/>
  <c r="F20" i="2"/>
  <c r="F18" i="2"/>
  <c r="F11" i="2"/>
  <c r="E8" i="2"/>
  <c r="I8" i="2"/>
  <c r="E39" i="2"/>
  <c r="G40" i="2"/>
  <c r="F28" i="2"/>
  <c r="F35" i="2"/>
  <c r="G20" i="2"/>
  <c r="F25" i="2"/>
  <c r="F32" i="2"/>
  <c r="G25" i="2"/>
  <c r="F41" i="2"/>
  <c r="G41" i="2"/>
  <c r="C7" i="2" l="1"/>
  <c r="F40" i="2"/>
  <c r="I7" i="2"/>
  <c r="G24" i="2"/>
  <c r="F24" i="2"/>
  <c r="G39" i="2"/>
  <c r="F39" i="2"/>
  <c r="E7" i="2"/>
  <c r="G8" i="2"/>
  <c r="F8" i="2"/>
  <c r="F23" i="2"/>
  <c r="G23" i="2"/>
  <c r="G7" i="2" l="1"/>
  <c r="F7" i="2"/>
</calcChain>
</file>

<file path=xl/sharedStrings.xml><?xml version="1.0" encoding="utf-8"?>
<sst xmlns="http://schemas.openxmlformats.org/spreadsheetml/2006/main" count="111" uniqueCount="111">
  <si>
    <t>Наименование КВД</t>
  </si>
  <si>
    <t>КВД</t>
  </si>
  <si>
    <t>Бюджетные назначения 2025 год</t>
  </si>
  <si>
    <t>Итого</t>
  </si>
  <si>
    <t>НАЛОГОВЫЕ И НЕНАЛОГОВЫЕ ДОХОДЫ</t>
  </si>
  <si>
    <t>1.00.00000.00.0000.000</t>
  </si>
  <si>
    <t>НАЛОГИ НА ПРИБЫЛЬ, ДОХОДЫ</t>
  </si>
  <si>
    <t>1.01.00000.00.0000.000</t>
  </si>
  <si>
    <t>Налог на доходы физических лиц</t>
  </si>
  <si>
    <t>1.01.02000.01.0000.110</t>
  </si>
  <si>
    <t>НАЛОГИ НА ТОВАРЫ (РАБОТЫ, УСЛУГИ), РЕАЛИЗУЕМЫЕ НА ТЕРРИТОРИИ РОССИЙСКОЙ ФЕДЕРАЦИИ</t>
  </si>
  <si>
    <t>1.03.00000.00.0000.000</t>
  </si>
  <si>
    <t>Акцизы по подакцизным товарам (продукции), производимым на территории Российской Федерации</t>
  </si>
  <si>
    <t>1.03.02000.01.0000.110</t>
  </si>
  <si>
    <t>НАЛОГИ НА СОВОКУПНЫЙ ДОХОД</t>
  </si>
  <si>
    <t>1.05.00000.00.0000.000</t>
  </si>
  <si>
    <t>Налог, взимаемый в связи с применением упрощенной системы налогообложения</t>
  </si>
  <si>
    <t>1.05.01000.00.0000.110</t>
  </si>
  <si>
    <t>Единый налог на вмененный доход для отдельных видов деятельности</t>
  </si>
  <si>
    <t>1.05.02000.02.0000.110</t>
  </si>
  <si>
    <t>Единый сельскохозяйственный налог</t>
  </si>
  <si>
    <t>1.05.03000.01.0000.110</t>
  </si>
  <si>
    <t>Налог, взимаемый в связи с применением патентной системы налогообложения</t>
  </si>
  <si>
    <t>1.05.04000.02.0000.110</t>
  </si>
  <si>
    <t>НАЛОГИ НА ИМУЩЕСТВО</t>
  </si>
  <si>
    <t>1.06.00000.00.0000.000</t>
  </si>
  <si>
    <t>Земельный налог</t>
  </si>
  <si>
    <t>1.06.06000.00.0000.000</t>
  </si>
  <si>
    <t>НАЛОГИ, СБОРЫ И РЕГУЛЯРНЫЕ ПЛАТЕЖИ ЗА ПОЛЬЗОВАНИЕ ПРИРОДНЫМИ РЕСУРСАМИ</t>
  </si>
  <si>
    <t>1.07.00000.00.0000.000</t>
  </si>
  <si>
    <t>Налог на добычу полезных ископаемых</t>
  </si>
  <si>
    <t>1.07.01000.01.0000.110</t>
  </si>
  <si>
    <t>ГОСУДАРСТВЕННАЯ ПОШЛИНА</t>
  </si>
  <si>
    <t>1.08.00000.00.0000.000</t>
  </si>
  <si>
    <t>ДОХОДЫ ОТ ИСПОЛЬЗОВАНИЯ ИМУЩЕСТВА, НАХОДЯЩЕГОСЯ В ГОСУДАРСТВЕННОЙ И МУНИЦИПАЛЬНОЙ СОБСТВЕННОСТИ</t>
  </si>
  <si>
    <t>1.11.00000.00.0000.000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</si>
  <si>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</si>
  <si>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1.11.05000.00.0000.120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</si>
  <si>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</si>
  <si>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1.11.05010.00.0000.120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</si>
  <si>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</si>
  <si>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1.11.05013.05.0000.120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</si>
  <si>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</si>
  <si>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1.11.05020.00.0000.120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</si>
  <si>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</si>
  <si>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1.11.05070.00.0000.120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</si>
  <si>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</si>
  <si>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1.11.07010.00.0000.120</t>
  </si>
  <si>
    <t>Доходы от сдачи в аренду имущества, составляющего казну муниципальных районов (за исключением земельных участков)</t>
  </si>
  <si>
    <t>1.11.05075.05.0000.120</t>
  </si>
  <si>
    <t>ПЛАТЕЖИ ПРИ ПОЛЬЗОВАНИИ ПРИРОДНЫМИ РЕСУРСАМИ</t>
  </si>
  <si>
    <t>1.12.00000.00.0000.000</t>
  </si>
  <si>
    <t>ДОХОДЫ ОТ ОКАЗАНИЯ ПЛАТНЫХ УСЛУГ И КОМПЕНСАЦИИ ЗАТРАТ ГОСУДАРСТВА</t>
  </si>
  <si>
    <t>1.13.00000.00.0000.000</t>
  </si>
  <si>
    <t>Доходы от оказания платных услуг (работ)</t>
  </si>
  <si>
    <t>1.13.01000.00.0000.130</t>
  </si>
  <si>
    <t>Доходы от компенсации затрат государства</t>
  </si>
  <si>
    <t>1.13.02000.00.0000.130</t>
  </si>
  <si>
    <t>ДОХОДЫ ОТ ПРОДАЖИ МАТЕРИАЛЬНЫХ И НЕМАТЕРИАЛЬНЫХ АКТИВОВ</t>
  </si>
  <si>
    <t>1.14.00000.00.0000.000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</si>
  <si>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</si>
  <si>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1.14.02000.00.0000.000</t>
  </si>
  <si>
    <t>Доходы от продажи земельных участков, находящихся в государственной и муниципальной собственности</t>
  </si>
  <si>
    <t>1.14.06000.00.0000.430</t>
  </si>
  <si>
    <t>ШТРАФЫ, САНКЦИИ, ВОЗМЕЩЕНИЕ УЩЕРБА</t>
  </si>
  <si>
    <t>1.16.00000.00.0000.000</t>
  </si>
  <si>
    <t>БЕЗВОЗМЕЗДНЫЕ ПОСТУПЛЕНИЯ</t>
  </si>
  <si>
    <t>2.00.00000.00.0000.000</t>
  </si>
  <si>
    <t>БЕЗВОЗМЕЗДНЫЕ ПОСТУПЛЕНИЯ ОТ ДРУГИХ БЮДЖЕТОВ БЮДЖЕТНОЙ СИСТЕМЫ РОССИЙСКОЙ ФЕДЕРАЦИИ</t>
  </si>
  <si>
    <t>2.02.00000.00.0000.000</t>
  </si>
  <si>
    <t>Дотации бюджетам бюджетной системы Российской Федерации</t>
  </si>
  <si>
    <t>2.02.10000.00.0000.150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</si>
  <si>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</si>
  <si>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2.02.15001.05.0000.150</t>
  </si>
  <si>
    <t>Дотации бюджетам на поддержку мер по обеспечению сбалансированности бюджетов</t>
  </si>
  <si>
    <t>2.02.15002.05.0000.150</t>
  </si>
  <si>
    <t>Субсидии бюджетам бюджетной системы Российской Федерации (межбюджетные субсидии)</t>
  </si>
  <si>
    <t>2.02.20000.00.0000.150</t>
  </si>
  <si>
    <t>Субвенции бюджетам бюджетной системы Российской Федерации</t>
  </si>
  <si>
    <t>2.02.30000.00.0000.150</t>
  </si>
  <si>
    <t>Иные межбюджетные трансферты</t>
  </si>
  <si>
    <t>2.02.40000.00.0000.150</t>
  </si>
  <si>
    <t>в том числе:</t>
  </si>
  <si>
    <t>из областного бюджета</t>
  </si>
  <si>
    <t>2.02.49999.00.0000.150</t>
  </si>
  <si>
    <t>бюджет сельских поселений</t>
  </si>
  <si>
    <t>2.02.49999.05.0000.150</t>
  </si>
  <si>
    <t>ПРОЧИЕ БЕЗВОЗМЕЗДНЫЕ ПОСТУПЛЕНИЯ</t>
  </si>
  <si>
    <t xml:space="preserve"> 2.07.00000.00.0000.000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</si>
  <si>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</si>
  <si>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2.18.05000.05.0000.150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</si>
  <si>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</si>
  <si>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2.19.00000.05.0000.150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</si>
  <si>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</si>
  <si>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</si>
  <si>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</si>
  <si>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</si>
  <si>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</si>
  <si>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</si>
  <si>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</si>
  <si>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</si>
  <si>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</si>
  <si>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Бюджетные назначения 2026 год</t>
  </si>
  <si>
    <t>Приложение 1</t>
  </si>
  <si>
    <t>(тыс. рублей)</t>
  </si>
  <si>
    <t>Информация о доходах бюджета муниципального образования "Александровский район" на 2023 - 2027 годы</t>
  </si>
  <si>
    <t>Исполнено 2023 год</t>
  </si>
  <si>
    <t>Ожидаемое исполнение 2024 год</t>
  </si>
  <si>
    <t>Темп роста 2025г. к 2023г.</t>
  </si>
  <si>
    <t>Темп роста 2025г. к 2024г.</t>
  </si>
  <si>
    <t>Бюджетные назначения 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</si>
</sst>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?"/>
    <numFmt numFmtId="166" formatCode="0.0"/>
  </numFmts>
  <fonts count="10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PT Astra Serif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4" fillId="2" borderId="0" xfId="0" applyFont="1" applyFill="1"/>
    <xf numFmtId="0" fontId="2" fillId="0" borderId="0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65" fontId="2" fillId="2" borderId="1" xfId="0" applyNumberFormat="1" applyFont="1" applyFill="1" applyBorder="1" applyAlignment="1" applyProtection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 applyProtection="1">
      <alignment horizontal="center"/>
    </xf>
    <xf numFmtId="49" fontId="2" fillId="2" borderId="1" xfId="0" applyNumberFormat="1" applyFont="1" applyFill="1" applyBorder="1" applyAlignment="1" applyProtection="1">
      <alignment horizontal="center" wrapText="1"/>
    </xf>
    <xf numFmtId="164" fontId="2" fillId="2" borderId="1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right"/>
    </xf>
    <xf numFmtId="164" fontId="2" fillId="2" borderId="1" xfId="0" applyNumberFormat="1" applyFont="1" applyFill="1" applyBorder="1" applyAlignment="1" applyProtection="1">
      <alignment horizontal="right" vertical="center" wrapText="1"/>
    </xf>
    <xf numFmtId="164" fontId="2" fillId="2" borderId="1" xfId="3" applyNumberFormat="1" applyFont="1" applyFill="1" applyBorder="1" applyAlignment="1" applyProtection="1">
      <alignment horizontal="right" vertical="center" wrapText="1"/>
    </xf>
    <xf numFmtId="164" fontId="2" fillId="2" borderId="1" xfId="0" applyNumberFormat="1" applyFont="1" applyFill="1" applyBorder="1"/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164" fontId="4" fillId="0" borderId="0" xfId="0" applyNumberFormat="1" applyFont="1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/>
    <xf numFmtId="164" fontId="4" fillId="0" borderId="0" xfId="0" applyNumberFormat="1" applyFont="1" applyFill="1"/>
    <xf numFmtId="166" fontId="4" fillId="0" borderId="0" xfId="0" applyNumberFormat="1" applyFont="1" applyFill="1"/>
    <xf numFmtId="0" fontId="9" fillId="0" borderId="0" xfId="0" applyFont="1" applyAlignment="1">
      <alignment horizontal="right"/>
    </xf>
    <xf numFmtId="164" fontId="2" fillId="0" borderId="1" xfId="0" applyNumberFormat="1" applyFont="1" applyFill="1" applyBorder="1"/>
    <xf numFmtId="0" fontId="2" fillId="0" borderId="0" xfId="0" applyFont="1"/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view="pageLayout" topLeftCell="A43" zoomScaleNormal="62" workbookViewId="0">
      <selection activeCell="G30" sqref="G30"/>
    </sheetView>
  </sheetViews>
  <sheetFormatPr defaultRowHeight="15.75"/>
  <cols>
    <col min="1" max="1" width="48" style="1" customWidth="1"/>
    <col min="2" max="2" width="26" style="1" customWidth="1"/>
    <col min="3" max="3" width="16.5703125" style="1" customWidth="1"/>
    <col min="4" max="4" width="13.140625" style="2" customWidth="1"/>
    <col min="5" max="5" width="13" style="1" customWidth="1"/>
    <col min="6" max="6" width="11.42578125" style="4" customWidth="1"/>
    <col min="7" max="7" width="11.28515625" style="4" customWidth="1"/>
    <col min="8" max="8" width="12.5703125" style="1" customWidth="1"/>
    <col min="9" max="9" width="13.28515625" style="1" customWidth="1"/>
    <col min="10" max="10" width="13.7109375" style="1" customWidth="1"/>
    <col min="11" max="11" width="12.7109375" style="1" customWidth="1"/>
    <col min="12" max="12" width="13.7109375" style="1" customWidth="1"/>
    <col min="13" max="13" width="12.7109375" style="1" customWidth="1"/>
    <col min="14" max="16384" width="9.140625" style="1"/>
  </cols>
  <sheetData>
    <row r="1" spans="1:13">
      <c r="E1" s="31" t="s">
        <v>103</v>
      </c>
      <c r="F1" s="32"/>
      <c r="G1" s="32"/>
      <c r="H1" s="32"/>
      <c r="I1" s="32"/>
      <c r="J1" s="3"/>
      <c r="K1" s="3"/>
      <c r="L1" s="3"/>
    </row>
    <row r="3" spans="1:13">
      <c r="A3" s="33" t="s">
        <v>105</v>
      </c>
      <c r="B3" s="34"/>
      <c r="C3" s="34"/>
      <c r="D3" s="34"/>
      <c r="E3" s="34"/>
      <c r="F3" s="34"/>
      <c r="G3" s="34"/>
      <c r="H3" s="34"/>
      <c r="I3" s="34"/>
    </row>
    <row r="4" spans="1:13">
      <c r="I4" s="28" t="s">
        <v>104</v>
      </c>
    </row>
    <row r="5" spans="1:13" s="19" customFormat="1" ht="60">
      <c r="A5" s="17" t="s">
        <v>0</v>
      </c>
      <c r="B5" s="17" t="s">
        <v>1</v>
      </c>
      <c r="C5" s="17" t="s">
        <v>106</v>
      </c>
      <c r="D5" s="17" t="s">
        <v>107</v>
      </c>
      <c r="E5" s="17" t="s">
        <v>2</v>
      </c>
      <c r="F5" s="18" t="s">
        <v>108</v>
      </c>
      <c r="G5" s="18" t="s">
        <v>109</v>
      </c>
      <c r="H5" s="17" t="s">
        <v>102</v>
      </c>
      <c r="I5" s="17" t="s">
        <v>110</v>
      </c>
    </row>
    <row r="6" spans="1:13">
      <c r="A6" s="6" t="s">
        <v>93</v>
      </c>
      <c r="B6" s="6" t="s">
        <v>94</v>
      </c>
      <c r="C6" s="6" t="s">
        <v>95</v>
      </c>
      <c r="D6" s="6" t="s">
        <v>96</v>
      </c>
      <c r="E6" s="6" t="s">
        <v>97</v>
      </c>
      <c r="F6" s="6" t="s">
        <v>98</v>
      </c>
      <c r="G6" s="6" t="s">
        <v>99</v>
      </c>
      <c r="H6" s="6" t="s">
        <v>100</v>
      </c>
      <c r="I6" s="6" t="s">
        <v>101</v>
      </c>
    </row>
    <row r="7" spans="1:13">
      <c r="A7" s="10" t="s">
        <v>3</v>
      </c>
      <c r="B7" s="11"/>
      <c r="C7" s="13">
        <f>SUM(C8,C39)</f>
        <v>979432.59999999986</v>
      </c>
      <c r="D7" s="13">
        <f>SUM(D8,D39)</f>
        <v>889013.59999999986</v>
      </c>
      <c r="E7" s="13">
        <f>SUM(E8,E39)</f>
        <v>772871.21399999992</v>
      </c>
      <c r="F7" s="12">
        <f>E7/C7*100</f>
        <v>78.910096927547642</v>
      </c>
      <c r="G7" s="12">
        <f>E7/D7*100</f>
        <v>86.93581448022843</v>
      </c>
      <c r="H7" s="13">
        <f>SUM(H8,H39)</f>
        <v>709042.68</v>
      </c>
      <c r="I7" s="13">
        <f>SUM(I8,I39)</f>
        <v>698237.03</v>
      </c>
    </row>
    <row r="8" spans="1:13">
      <c r="A8" s="7" t="s">
        <v>4</v>
      </c>
      <c r="B8" s="6" t="s">
        <v>5</v>
      </c>
      <c r="C8" s="14">
        <f>SUM(C9,C11,C13,C18,C20,C22,C23,C31,C32,C35,C38)</f>
        <v>165966.39999999994</v>
      </c>
      <c r="D8" s="14">
        <f>SUM(D9,D11,D13,D18,D20,D22,D23,D31,D32,D35,D38)</f>
        <v>195609.3</v>
      </c>
      <c r="E8" s="14">
        <f>SUM(E9,E11,E13,E18,E20,E22,E23,E31,E32,E35,E38)</f>
        <v>221644</v>
      </c>
      <c r="F8" s="12">
        <f t="shared" ref="F8:F52" si="0">E8/C8*100</f>
        <v>133.54751323159391</v>
      </c>
      <c r="G8" s="12">
        <f t="shared" ref="G8:G52" si="1">E8/D8*100</f>
        <v>113.30954100853079</v>
      </c>
      <c r="H8" s="14">
        <f>SUM(H9,H11,H13,H18,H20,H22,H23,H31,H32,H35,H38)</f>
        <v>245691.40000000002</v>
      </c>
      <c r="I8" s="14">
        <f>SUM(I9,I11,I13,I18,I20,I22,I23,I31,I32,I35,I38)</f>
        <v>265561.90000000002</v>
      </c>
    </row>
    <row r="9" spans="1:13">
      <c r="A9" s="7" t="s">
        <v>6</v>
      </c>
      <c r="B9" s="6" t="s">
        <v>7</v>
      </c>
      <c r="C9" s="14">
        <f>SUM(C10)</f>
        <v>126361.9</v>
      </c>
      <c r="D9" s="14">
        <f t="shared" ref="D9:I9" si="2">SUM(D10)</f>
        <v>153595</v>
      </c>
      <c r="E9" s="14">
        <f t="shared" si="2"/>
        <v>176475</v>
      </c>
      <c r="F9" s="12">
        <f t="shared" si="0"/>
        <v>139.65839386713876</v>
      </c>
      <c r="G9" s="12">
        <f t="shared" si="1"/>
        <v>114.89631823952602</v>
      </c>
      <c r="H9" s="14">
        <f t="shared" si="2"/>
        <v>200185</v>
      </c>
      <c r="I9" s="14">
        <f t="shared" si="2"/>
        <v>219187</v>
      </c>
    </row>
    <row r="10" spans="1:13" s="25" customFormat="1">
      <c r="A10" s="21" t="s">
        <v>8</v>
      </c>
      <c r="B10" s="22" t="s">
        <v>9</v>
      </c>
      <c r="C10" s="23">
        <v>126361.9</v>
      </c>
      <c r="D10" s="23">
        <v>153595</v>
      </c>
      <c r="E10" s="23">
        <v>176475</v>
      </c>
      <c r="F10" s="24">
        <f t="shared" si="0"/>
        <v>139.65839386713876</v>
      </c>
      <c r="G10" s="24">
        <f t="shared" si="1"/>
        <v>114.89631823952602</v>
      </c>
      <c r="H10" s="14">
        <v>200185</v>
      </c>
      <c r="I10" s="14">
        <v>219187</v>
      </c>
    </row>
    <row r="11" spans="1:13" s="25" customFormat="1" ht="47.25">
      <c r="A11" s="21" t="s">
        <v>10</v>
      </c>
      <c r="B11" s="22" t="s">
        <v>11</v>
      </c>
      <c r="C11" s="23">
        <f>SUM(C12)</f>
        <v>4636.6000000000004</v>
      </c>
      <c r="D11" s="23">
        <f t="shared" ref="D11:I11" si="3">SUM(D12)</f>
        <v>5032.1000000000004</v>
      </c>
      <c r="E11" s="23">
        <f t="shared" si="3"/>
        <v>4723.8999999999996</v>
      </c>
      <c r="F11" s="24">
        <f t="shared" si="0"/>
        <v>101.88284518828451</v>
      </c>
      <c r="G11" s="24">
        <f t="shared" si="1"/>
        <v>93.875320442757484</v>
      </c>
      <c r="H11" s="14">
        <f t="shared" si="3"/>
        <v>4852.2</v>
      </c>
      <c r="I11" s="14">
        <f t="shared" si="3"/>
        <v>5083.7</v>
      </c>
      <c r="J11" s="26"/>
      <c r="K11" s="26"/>
      <c r="L11" s="26"/>
      <c r="M11" s="26"/>
    </row>
    <row r="12" spans="1:13" s="25" customFormat="1" ht="47.25">
      <c r="A12" s="21" t="s">
        <v>12</v>
      </c>
      <c r="B12" s="22" t="s">
        <v>13</v>
      </c>
      <c r="C12" s="23">
        <v>4636.6000000000004</v>
      </c>
      <c r="D12" s="23">
        <v>5032.1000000000004</v>
      </c>
      <c r="E12" s="23">
        <v>4723.8999999999996</v>
      </c>
      <c r="F12" s="24">
        <f t="shared" si="0"/>
        <v>101.88284518828451</v>
      </c>
      <c r="G12" s="24">
        <f t="shared" si="1"/>
        <v>93.875320442757484</v>
      </c>
      <c r="H12" s="14">
        <v>4852.2</v>
      </c>
      <c r="I12" s="14">
        <v>5083.7</v>
      </c>
      <c r="J12" s="27"/>
      <c r="K12" s="27"/>
      <c r="L12" s="27"/>
      <c r="M12" s="27"/>
    </row>
    <row r="13" spans="1:13" s="25" customFormat="1">
      <c r="A13" s="21" t="s">
        <v>14</v>
      </c>
      <c r="B13" s="22" t="s">
        <v>15</v>
      </c>
      <c r="C13" s="23">
        <f>SUM(C14,C15,C16,C17)</f>
        <v>6240.9</v>
      </c>
      <c r="D13" s="23">
        <f>SUM(D14,D15,D16,D17)</f>
        <v>7811.5</v>
      </c>
      <c r="E13" s="23">
        <f>SUM(E14,E15,E16,E17)</f>
        <v>8623.5</v>
      </c>
      <c r="F13" s="24">
        <f t="shared" si="0"/>
        <v>138.17718598279097</v>
      </c>
      <c r="G13" s="24">
        <f t="shared" si="1"/>
        <v>110.39493055111053</v>
      </c>
      <c r="H13" s="14">
        <f>SUM(H14,H15,H16,H17)</f>
        <v>8769</v>
      </c>
      <c r="I13" s="14">
        <f>SUM(I14,I15,I16,I17)</f>
        <v>9414</v>
      </c>
    </row>
    <row r="14" spans="1:13" s="25" customFormat="1" ht="31.5">
      <c r="A14" s="21" t="s">
        <v>16</v>
      </c>
      <c r="B14" s="22" t="s">
        <v>17</v>
      </c>
      <c r="C14" s="23">
        <v>5949.7</v>
      </c>
      <c r="D14" s="23">
        <v>6254</v>
      </c>
      <c r="E14" s="23">
        <v>6156</v>
      </c>
      <c r="F14" s="24">
        <f t="shared" si="0"/>
        <v>103.46740171773368</v>
      </c>
      <c r="G14" s="24">
        <f t="shared" si="1"/>
        <v>98.433002878157978</v>
      </c>
      <c r="H14" s="14">
        <v>6603</v>
      </c>
      <c r="I14" s="14">
        <v>7093</v>
      </c>
    </row>
    <row r="15" spans="1:13" s="25" customFormat="1" ht="31.5">
      <c r="A15" s="21" t="s">
        <v>18</v>
      </c>
      <c r="B15" s="22" t="s">
        <v>19</v>
      </c>
      <c r="C15" s="23">
        <v>-84.2</v>
      </c>
      <c r="D15" s="23">
        <v>1</v>
      </c>
      <c r="E15" s="23">
        <v>1</v>
      </c>
      <c r="F15" s="24">
        <f t="shared" si="0"/>
        <v>-1.1876484560570071</v>
      </c>
      <c r="G15" s="24">
        <f t="shared" si="1"/>
        <v>100</v>
      </c>
      <c r="H15" s="14">
        <v>1</v>
      </c>
      <c r="I15" s="14">
        <v>1</v>
      </c>
    </row>
    <row r="16" spans="1:13" s="25" customFormat="1">
      <c r="A16" s="21" t="s">
        <v>20</v>
      </c>
      <c r="B16" s="22" t="s">
        <v>21</v>
      </c>
      <c r="C16" s="23">
        <v>25.2</v>
      </c>
      <c r="D16" s="23">
        <v>14.5</v>
      </c>
      <c r="E16" s="23">
        <v>15.5</v>
      </c>
      <c r="F16" s="24">
        <f t="shared" si="0"/>
        <v>61.507936507936513</v>
      </c>
      <c r="G16" s="24">
        <f t="shared" si="1"/>
        <v>106.89655172413792</v>
      </c>
      <c r="H16" s="14">
        <v>16</v>
      </c>
      <c r="I16" s="14">
        <v>17</v>
      </c>
    </row>
    <row r="17" spans="1:9" ht="31.5">
      <c r="A17" s="7" t="s">
        <v>22</v>
      </c>
      <c r="B17" s="6" t="s">
        <v>23</v>
      </c>
      <c r="C17" s="14">
        <v>350.2</v>
      </c>
      <c r="D17" s="14">
        <v>1542</v>
      </c>
      <c r="E17" s="14">
        <v>2451</v>
      </c>
      <c r="F17" s="12">
        <f t="shared" si="0"/>
        <v>699.88577955454025</v>
      </c>
      <c r="G17" s="12">
        <f t="shared" si="1"/>
        <v>158.94941634241243</v>
      </c>
      <c r="H17" s="14">
        <v>2149</v>
      </c>
      <c r="I17" s="14">
        <v>2303</v>
      </c>
    </row>
    <row r="18" spans="1:9">
      <c r="A18" s="7" t="s">
        <v>24</v>
      </c>
      <c r="B18" s="6" t="s">
        <v>25</v>
      </c>
      <c r="C18" s="14">
        <f t="shared" ref="C18:I18" si="4">SUM(C19)</f>
        <v>3.9</v>
      </c>
      <c r="D18" s="14">
        <f t="shared" si="4"/>
        <v>0</v>
      </c>
      <c r="E18" s="14">
        <f t="shared" si="4"/>
        <v>0</v>
      </c>
      <c r="F18" s="12">
        <f t="shared" si="0"/>
        <v>0</v>
      </c>
      <c r="G18" s="12">
        <v>0</v>
      </c>
      <c r="H18" s="14">
        <f t="shared" si="4"/>
        <v>0</v>
      </c>
      <c r="I18" s="14">
        <f t="shared" si="4"/>
        <v>0</v>
      </c>
    </row>
    <row r="19" spans="1:9">
      <c r="A19" s="7" t="s">
        <v>26</v>
      </c>
      <c r="B19" s="6" t="s">
        <v>27</v>
      </c>
      <c r="C19" s="14">
        <v>3.9</v>
      </c>
      <c r="D19" s="14">
        <v>0</v>
      </c>
      <c r="E19" s="14">
        <v>0</v>
      </c>
      <c r="F19" s="12">
        <f t="shared" si="0"/>
        <v>0</v>
      </c>
      <c r="G19" s="12">
        <v>0</v>
      </c>
      <c r="H19" s="14">
        <v>0</v>
      </c>
      <c r="I19" s="14">
        <v>0</v>
      </c>
    </row>
    <row r="20" spans="1:9" ht="47.25">
      <c r="A20" s="7" t="s">
        <v>28</v>
      </c>
      <c r="B20" s="6" t="s">
        <v>29</v>
      </c>
      <c r="C20" s="14">
        <f t="shared" ref="C20:I25" si="5">SUM(C21)</f>
        <v>19.3</v>
      </c>
      <c r="D20" s="14">
        <f t="shared" si="5"/>
        <v>254</v>
      </c>
      <c r="E20" s="14">
        <f t="shared" si="5"/>
        <v>255</v>
      </c>
      <c r="F20" s="12">
        <f t="shared" si="0"/>
        <v>1321.243523316062</v>
      </c>
      <c r="G20" s="12">
        <f t="shared" si="1"/>
        <v>100.39370078740157</v>
      </c>
      <c r="H20" s="14">
        <f t="shared" si="5"/>
        <v>257</v>
      </c>
      <c r="I20" s="14">
        <f t="shared" si="5"/>
        <v>259</v>
      </c>
    </row>
    <row r="21" spans="1:9">
      <c r="A21" s="7" t="s">
        <v>30</v>
      </c>
      <c r="B21" s="6" t="s">
        <v>31</v>
      </c>
      <c r="C21" s="14">
        <v>19.3</v>
      </c>
      <c r="D21" s="14">
        <v>254</v>
      </c>
      <c r="E21" s="14">
        <v>255</v>
      </c>
      <c r="F21" s="12">
        <f t="shared" si="0"/>
        <v>1321.243523316062</v>
      </c>
      <c r="G21" s="12">
        <f t="shared" si="1"/>
        <v>100.39370078740157</v>
      </c>
      <c r="H21" s="14">
        <v>257</v>
      </c>
      <c r="I21" s="14">
        <v>259</v>
      </c>
    </row>
    <row r="22" spans="1:9">
      <c r="A22" s="7" t="s">
        <v>32</v>
      </c>
      <c r="B22" s="6" t="s">
        <v>33</v>
      </c>
      <c r="C22" s="14">
        <v>1458.8</v>
      </c>
      <c r="D22" s="14">
        <v>1425</v>
      </c>
      <c r="E22" s="14">
        <v>1526.5</v>
      </c>
      <c r="F22" s="12">
        <f t="shared" si="0"/>
        <v>104.64080065807512</v>
      </c>
      <c r="G22" s="12">
        <f t="shared" si="1"/>
        <v>107.12280701754386</v>
      </c>
      <c r="H22" s="14">
        <v>1526.5</v>
      </c>
      <c r="I22" s="14">
        <v>1516.5</v>
      </c>
    </row>
    <row r="23" spans="1:9" s="25" customFormat="1" ht="63">
      <c r="A23" s="21" t="s">
        <v>34</v>
      </c>
      <c r="B23" s="22" t="s">
        <v>35</v>
      </c>
      <c r="C23" s="23">
        <f>C24+C30</f>
        <v>8420.4</v>
      </c>
      <c r="D23" s="23">
        <f t="shared" ref="D23:E23" si="6">D24+D30</f>
        <v>9254.3000000000011</v>
      </c>
      <c r="E23" s="23">
        <f t="shared" si="6"/>
        <v>9211.1</v>
      </c>
      <c r="F23" s="24">
        <f t="shared" si="0"/>
        <v>109.39029024749418</v>
      </c>
      <c r="G23" s="24">
        <f t="shared" si="1"/>
        <v>99.533189976551427</v>
      </c>
      <c r="H23" s="23">
        <f>H24+H30</f>
        <v>9211.1</v>
      </c>
      <c r="I23" s="23">
        <f>I24+I30</f>
        <v>9211.1</v>
      </c>
    </row>
    <row r="24" spans="1:9" ht="129.75" customHeight="1">
      <c r="A24" s="5" t="s">
        <v>36</v>
      </c>
      <c r="B24" s="6" t="s">
        <v>37</v>
      </c>
      <c r="C24" s="14">
        <f>C25+C27+C28</f>
        <v>8409.6</v>
      </c>
      <c r="D24" s="14">
        <f t="shared" ref="D24:E24" si="7">D25+D27+D28</f>
        <v>9254.3000000000011</v>
      </c>
      <c r="E24" s="14">
        <f t="shared" si="7"/>
        <v>9211.1</v>
      </c>
      <c r="F24" s="12">
        <f t="shared" si="0"/>
        <v>109.53077435312024</v>
      </c>
      <c r="G24" s="12">
        <f t="shared" si="1"/>
        <v>99.533189976551427</v>
      </c>
      <c r="H24" s="14">
        <f>H25+H27+H28</f>
        <v>9211.1</v>
      </c>
      <c r="I24" s="14">
        <f>I25+I27+I28</f>
        <v>9211.1</v>
      </c>
    </row>
    <row r="25" spans="1:9" ht="94.5">
      <c r="A25" s="7" t="s">
        <v>38</v>
      </c>
      <c r="B25" s="6" t="s">
        <v>39</v>
      </c>
      <c r="C25" s="14">
        <f t="shared" si="5"/>
        <v>6173.3</v>
      </c>
      <c r="D25" s="14">
        <f t="shared" si="5"/>
        <v>7212.5</v>
      </c>
      <c r="E25" s="14">
        <f t="shared" si="5"/>
        <v>7093.7</v>
      </c>
      <c r="F25" s="12">
        <f t="shared" si="0"/>
        <v>114.909367761165</v>
      </c>
      <c r="G25" s="12">
        <f t="shared" si="1"/>
        <v>98.352859618717503</v>
      </c>
      <c r="H25" s="14">
        <f t="shared" si="5"/>
        <v>7093.7</v>
      </c>
      <c r="I25" s="14">
        <f t="shared" si="5"/>
        <v>7093.7</v>
      </c>
    </row>
    <row r="26" spans="1:9" ht="126">
      <c r="A26" s="5" t="s">
        <v>40</v>
      </c>
      <c r="B26" s="6" t="s">
        <v>41</v>
      </c>
      <c r="C26" s="14">
        <v>6173.3</v>
      </c>
      <c r="D26" s="14">
        <v>7212.5</v>
      </c>
      <c r="E26" s="14">
        <v>7093.7</v>
      </c>
      <c r="F26" s="12">
        <f t="shared" si="0"/>
        <v>114.909367761165</v>
      </c>
      <c r="G26" s="12">
        <f t="shared" si="1"/>
        <v>98.352859618717503</v>
      </c>
      <c r="H26" s="14">
        <v>7093.7</v>
      </c>
      <c r="I26" s="14">
        <v>7093.7</v>
      </c>
    </row>
    <row r="27" spans="1:9" ht="114.75" customHeight="1">
      <c r="A27" s="5" t="s">
        <v>42</v>
      </c>
      <c r="B27" s="6" t="s">
        <v>43</v>
      </c>
      <c r="C27" s="14">
        <v>59.3</v>
      </c>
      <c r="D27" s="14">
        <v>117.6</v>
      </c>
      <c r="E27" s="14">
        <v>123.1</v>
      </c>
      <c r="F27" s="12">
        <f t="shared" si="0"/>
        <v>207.58853288364253</v>
      </c>
      <c r="G27" s="12">
        <f t="shared" si="1"/>
        <v>104.67687074829932</v>
      </c>
      <c r="H27" s="14">
        <v>123.1</v>
      </c>
      <c r="I27" s="14">
        <v>123.1</v>
      </c>
    </row>
    <row r="28" spans="1:9" ht="63">
      <c r="A28" s="7" t="s">
        <v>44</v>
      </c>
      <c r="B28" s="6" t="s">
        <v>45</v>
      </c>
      <c r="C28" s="15">
        <f>C29</f>
        <v>2177</v>
      </c>
      <c r="D28" s="15">
        <f t="shared" ref="D28:E28" si="8">D29</f>
        <v>1924.2</v>
      </c>
      <c r="E28" s="15">
        <f t="shared" si="8"/>
        <v>1994.3</v>
      </c>
      <c r="F28" s="12">
        <f t="shared" si="0"/>
        <v>91.60771704180064</v>
      </c>
      <c r="G28" s="12">
        <f t="shared" si="1"/>
        <v>103.64307244569171</v>
      </c>
      <c r="H28" s="15">
        <f>H29</f>
        <v>1994.3</v>
      </c>
      <c r="I28" s="15">
        <f>I29</f>
        <v>1994.3</v>
      </c>
    </row>
    <row r="29" spans="1:9" ht="63">
      <c r="A29" s="7" t="s">
        <v>48</v>
      </c>
      <c r="B29" s="6" t="s">
        <v>49</v>
      </c>
      <c r="C29" s="14">
        <v>2177</v>
      </c>
      <c r="D29" s="14">
        <v>1924.2</v>
      </c>
      <c r="E29" s="14">
        <v>1994.3</v>
      </c>
      <c r="F29" s="12">
        <f>E29/C29*100</f>
        <v>91.60771704180064</v>
      </c>
      <c r="G29" s="12">
        <f>E29/D29*100</f>
        <v>103.64307244569171</v>
      </c>
      <c r="H29" s="14">
        <v>1994.3</v>
      </c>
      <c r="I29" s="14">
        <v>1994.3</v>
      </c>
    </row>
    <row r="30" spans="1:9" ht="63">
      <c r="A30" s="7" t="s">
        <v>46</v>
      </c>
      <c r="B30" s="6" t="s">
        <v>47</v>
      </c>
      <c r="C30" s="14">
        <v>10.8</v>
      </c>
      <c r="D30" s="14">
        <v>0</v>
      </c>
      <c r="E30" s="14">
        <v>0</v>
      </c>
      <c r="F30" s="12">
        <f t="shared" si="0"/>
        <v>0</v>
      </c>
      <c r="G30" s="12"/>
      <c r="H30" s="14">
        <v>0</v>
      </c>
      <c r="I30" s="14">
        <v>0</v>
      </c>
    </row>
    <row r="31" spans="1:9" s="25" customFormat="1" ht="31.5">
      <c r="A31" s="21" t="s">
        <v>50</v>
      </c>
      <c r="B31" s="22" t="s">
        <v>51</v>
      </c>
      <c r="C31" s="23">
        <v>14961.8</v>
      </c>
      <c r="D31" s="23">
        <v>14563.1</v>
      </c>
      <c r="E31" s="23">
        <v>16779.099999999999</v>
      </c>
      <c r="F31" s="24">
        <f t="shared" si="0"/>
        <v>112.14626582363086</v>
      </c>
      <c r="G31" s="24">
        <f t="shared" si="1"/>
        <v>115.21654043438552</v>
      </c>
      <c r="H31" s="23">
        <v>16779.099999999999</v>
      </c>
      <c r="I31" s="23">
        <v>16779.099999999999</v>
      </c>
    </row>
    <row r="32" spans="1:9" ht="51" customHeight="1">
      <c r="A32" s="7" t="s">
        <v>52</v>
      </c>
      <c r="B32" s="6" t="s">
        <v>53</v>
      </c>
      <c r="C32" s="14">
        <f>C33+C34</f>
        <v>767.9</v>
      </c>
      <c r="D32" s="14">
        <f t="shared" ref="D32:E32" si="9">SUM(D33:D34)</f>
        <v>1715.5</v>
      </c>
      <c r="E32" s="14">
        <f t="shared" si="9"/>
        <v>2410.8000000000002</v>
      </c>
      <c r="F32" s="12">
        <f t="shared" si="0"/>
        <v>313.94712853236098</v>
      </c>
      <c r="G32" s="12">
        <f t="shared" si="1"/>
        <v>140.53045759253862</v>
      </c>
      <c r="H32" s="14">
        <f t="shared" ref="H32:I32" si="10">SUM(H33:H34)</f>
        <v>2410.8000000000002</v>
      </c>
      <c r="I32" s="14">
        <f t="shared" si="10"/>
        <v>2410.8000000000002</v>
      </c>
    </row>
    <row r="33" spans="1:11">
      <c r="A33" s="7" t="s">
        <v>54</v>
      </c>
      <c r="B33" s="6" t="s">
        <v>55</v>
      </c>
      <c r="C33" s="14">
        <v>710.3</v>
      </c>
      <c r="D33" s="14">
        <v>1660.5</v>
      </c>
      <c r="E33" s="14">
        <v>2355.8000000000002</v>
      </c>
      <c r="F33" s="12">
        <f t="shared" si="0"/>
        <v>331.66267774179931</v>
      </c>
      <c r="G33" s="12">
        <f t="shared" si="1"/>
        <v>141.87292984040954</v>
      </c>
      <c r="H33" s="14">
        <v>2355.8000000000002</v>
      </c>
      <c r="I33" s="14">
        <v>2355.8000000000002</v>
      </c>
    </row>
    <row r="34" spans="1:11">
      <c r="A34" s="7" t="s">
        <v>56</v>
      </c>
      <c r="B34" s="6" t="s">
        <v>57</v>
      </c>
      <c r="C34" s="14">
        <v>57.6</v>
      </c>
      <c r="D34" s="14">
        <v>55</v>
      </c>
      <c r="E34" s="14">
        <v>55</v>
      </c>
      <c r="F34" s="12">
        <f t="shared" si="0"/>
        <v>95.4861111111111</v>
      </c>
      <c r="G34" s="12">
        <f t="shared" si="1"/>
        <v>100</v>
      </c>
      <c r="H34" s="14">
        <v>55</v>
      </c>
      <c r="I34" s="14">
        <v>55</v>
      </c>
    </row>
    <row r="35" spans="1:11" s="30" customFormat="1" ht="31.5">
      <c r="A35" s="7" t="s">
        <v>58</v>
      </c>
      <c r="B35" s="6" t="s">
        <v>59</v>
      </c>
      <c r="C35" s="14">
        <f>SUM(C36,C37)</f>
        <v>19</v>
      </c>
      <c r="D35" s="14">
        <f>SUM(D36,D37)</f>
        <v>208.8</v>
      </c>
      <c r="E35" s="14">
        <f>SUM(E36,E37)</f>
        <v>140.4</v>
      </c>
      <c r="F35" s="12">
        <f t="shared" si="0"/>
        <v>738.9473684210526</v>
      </c>
      <c r="G35" s="12">
        <f t="shared" si="1"/>
        <v>67.241379310344826</v>
      </c>
      <c r="H35" s="14">
        <f>SUM(H36,H37)</f>
        <v>142</v>
      </c>
      <c r="I35" s="14">
        <f>SUM(I36,I37)</f>
        <v>142</v>
      </c>
    </row>
    <row r="36" spans="1:11" ht="115.5" customHeight="1">
      <c r="A36" s="5" t="s">
        <v>60</v>
      </c>
      <c r="B36" s="6" t="s">
        <v>61</v>
      </c>
      <c r="C36" s="14">
        <v>0</v>
      </c>
      <c r="D36" s="14">
        <v>170</v>
      </c>
      <c r="E36" s="14">
        <v>100</v>
      </c>
      <c r="F36" s="12"/>
      <c r="G36" s="12">
        <f t="shared" si="1"/>
        <v>58.82352941176471</v>
      </c>
      <c r="H36" s="14">
        <v>100</v>
      </c>
      <c r="I36" s="14">
        <v>100</v>
      </c>
    </row>
    <row r="37" spans="1:11" ht="47.25">
      <c r="A37" s="5" t="s">
        <v>62</v>
      </c>
      <c r="B37" s="6" t="s">
        <v>63</v>
      </c>
      <c r="C37" s="14">
        <v>19</v>
      </c>
      <c r="D37" s="14">
        <v>38.799999999999997</v>
      </c>
      <c r="E37" s="14">
        <v>40.4</v>
      </c>
      <c r="F37" s="12">
        <f t="shared" si="0"/>
        <v>212.63157894736841</v>
      </c>
      <c r="G37" s="12">
        <f t="shared" si="1"/>
        <v>104.1237113402062</v>
      </c>
      <c r="H37" s="14">
        <v>42</v>
      </c>
      <c r="I37" s="14">
        <v>42</v>
      </c>
    </row>
    <row r="38" spans="1:11" ht="31.5">
      <c r="A38" s="7" t="s">
        <v>64</v>
      </c>
      <c r="B38" s="6" t="s">
        <v>65</v>
      </c>
      <c r="C38" s="14">
        <v>3075.9</v>
      </c>
      <c r="D38" s="14">
        <v>1750</v>
      </c>
      <c r="E38" s="14">
        <v>1498.7</v>
      </c>
      <c r="F38" s="12">
        <f t="shared" si="0"/>
        <v>48.723950713612275</v>
      </c>
      <c r="G38" s="12">
        <f t="shared" si="1"/>
        <v>85.64</v>
      </c>
      <c r="H38" s="14">
        <v>1558.7</v>
      </c>
      <c r="I38" s="14">
        <v>1558.7</v>
      </c>
    </row>
    <row r="39" spans="1:11">
      <c r="A39" s="7" t="s">
        <v>66</v>
      </c>
      <c r="B39" s="6" t="s">
        <v>67</v>
      </c>
      <c r="C39" s="14">
        <f>SUM(C40,C50:C52)</f>
        <v>813466.2</v>
      </c>
      <c r="D39" s="14">
        <f>SUM(D40,D50:D52)</f>
        <v>693404.29999999993</v>
      </c>
      <c r="E39" s="14">
        <f>SUM(E40,E50:E52)</f>
        <v>551227.21399999992</v>
      </c>
      <c r="F39" s="12">
        <f t="shared" si="0"/>
        <v>67.762768016667437</v>
      </c>
      <c r="G39" s="12">
        <f t="shared" si="1"/>
        <v>79.495788243597559</v>
      </c>
      <c r="H39" s="14">
        <f>SUM(H40,H50:H52)</f>
        <v>463351.28</v>
      </c>
      <c r="I39" s="14">
        <f>SUM(I40,I50:I52)</f>
        <v>432675.13</v>
      </c>
    </row>
    <row r="40" spans="1:11" ht="47.25">
      <c r="A40" s="7" t="s">
        <v>68</v>
      </c>
      <c r="B40" s="6" t="s">
        <v>69</v>
      </c>
      <c r="C40" s="14">
        <f>SUM(C41,C44,C45,C46)</f>
        <v>703762.7</v>
      </c>
      <c r="D40" s="14">
        <f>SUM(D41,D44,D45,D46)</f>
        <v>684798.1</v>
      </c>
      <c r="E40" s="14">
        <f>SUM(E41,E44,E45,E46)</f>
        <v>551227.21399999992</v>
      </c>
      <c r="F40" s="12">
        <f t="shared" si="0"/>
        <v>78.325721724098187</v>
      </c>
      <c r="G40" s="12">
        <f t="shared" si="1"/>
        <v>80.494851548215436</v>
      </c>
      <c r="H40" s="14">
        <f>SUM(H41,H44,H45,H46)</f>
        <v>463351.28</v>
      </c>
      <c r="I40" s="14">
        <f>SUM(I41,I44,I45,I46)</f>
        <v>432675.13</v>
      </c>
      <c r="J40" s="20"/>
      <c r="K40" s="20"/>
    </row>
    <row r="41" spans="1:11" ht="31.5">
      <c r="A41" s="7" t="s">
        <v>70</v>
      </c>
      <c r="B41" s="6" t="s">
        <v>71</v>
      </c>
      <c r="C41" s="14">
        <f>SUM(C42,C43)</f>
        <v>218280.09999999998</v>
      </c>
      <c r="D41" s="14">
        <f>SUM(D42,D43)</f>
        <v>191785</v>
      </c>
      <c r="E41" s="14">
        <f>SUM(E42,E43)</f>
        <v>202422.8</v>
      </c>
      <c r="F41" s="12">
        <f t="shared" si="0"/>
        <v>92.735343258501359</v>
      </c>
      <c r="G41" s="12">
        <f t="shared" si="1"/>
        <v>105.5467320176239</v>
      </c>
      <c r="H41" s="14">
        <f>SUM(H42,H43)</f>
        <v>119466.29999999999</v>
      </c>
      <c r="I41" s="14">
        <f>SUM(I42,I43)</f>
        <v>89603.099999999991</v>
      </c>
    </row>
    <row r="42" spans="1:11" ht="63">
      <c r="A42" s="7" t="s">
        <v>72</v>
      </c>
      <c r="B42" s="6" t="s">
        <v>73</v>
      </c>
      <c r="C42" s="14">
        <v>40408.800000000003</v>
      </c>
      <c r="D42" s="14">
        <v>40037.5</v>
      </c>
      <c r="E42" s="14">
        <v>39305.4</v>
      </c>
      <c r="F42" s="12">
        <f t="shared" si="0"/>
        <v>97.269406663894983</v>
      </c>
      <c r="G42" s="12">
        <f t="shared" si="1"/>
        <v>98.171464252263505</v>
      </c>
      <c r="H42" s="14">
        <v>5913.4</v>
      </c>
      <c r="I42" s="14">
        <v>4224.2</v>
      </c>
    </row>
    <row r="43" spans="1:11" ht="31.5">
      <c r="A43" s="7" t="s">
        <v>74</v>
      </c>
      <c r="B43" s="6" t="s">
        <v>75</v>
      </c>
      <c r="C43" s="14">
        <v>177871.3</v>
      </c>
      <c r="D43" s="14">
        <v>151747.5</v>
      </c>
      <c r="E43" s="14">
        <v>163117.4</v>
      </c>
      <c r="F43" s="12">
        <f t="shared" si="0"/>
        <v>91.70529478336303</v>
      </c>
      <c r="G43" s="12">
        <f t="shared" si="1"/>
        <v>107.49264403037941</v>
      </c>
      <c r="H43" s="14">
        <v>113552.9</v>
      </c>
      <c r="I43" s="14">
        <v>85378.9</v>
      </c>
    </row>
    <row r="44" spans="1:11" ht="47.25">
      <c r="A44" s="7" t="s">
        <v>76</v>
      </c>
      <c r="B44" s="6" t="s">
        <v>77</v>
      </c>
      <c r="C44" s="14">
        <v>136323.70000000001</v>
      </c>
      <c r="D44" s="14">
        <v>131608.79999999999</v>
      </c>
      <c r="E44" s="14">
        <v>35169.1</v>
      </c>
      <c r="F44" s="12">
        <f t="shared" si="0"/>
        <v>25.798228774600453</v>
      </c>
      <c r="G44" s="12">
        <f t="shared" si="1"/>
        <v>26.722453209815761</v>
      </c>
      <c r="H44" s="14">
        <v>35171.4</v>
      </c>
      <c r="I44" s="14">
        <v>35171.4</v>
      </c>
    </row>
    <row r="45" spans="1:11" ht="31.5">
      <c r="A45" s="7" t="s">
        <v>78</v>
      </c>
      <c r="B45" s="6" t="s">
        <v>79</v>
      </c>
      <c r="C45" s="14">
        <v>264283.90000000002</v>
      </c>
      <c r="D45" s="14">
        <v>283641.2</v>
      </c>
      <c r="E45" s="14">
        <v>272294.8</v>
      </c>
      <c r="F45" s="12">
        <f t="shared" si="0"/>
        <v>103.03117215993861</v>
      </c>
      <c r="G45" s="12">
        <f t="shared" si="1"/>
        <v>95.999734876315571</v>
      </c>
      <c r="H45" s="14">
        <v>272294.8</v>
      </c>
      <c r="I45" s="14">
        <v>271793.7</v>
      </c>
    </row>
    <row r="46" spans="1:11">
      <c r="A46" s="7" t="s">
        <v>80</v>
      </c>
      <c r="B46" s="6" t="s">
        <v>81</v>
      </c>
      <c r="C46" s="14">
        <f>SUM(C48:C49)</f>
        <v>84875</v>
      </c>
      <c r="D46" s="14">
        <f>SUM(D48:D49)</f>
        <v>77763.100000000006</v>
      </c>
      <c r="E46" s="23">
        <f>E48+E49</f>
        <v>41340.513999999996</v>
      </c>
      <c r="F46" s="24">
        <f t="shared" si="0"/>
        <v>48.707527540500735</v>
      </c>
      <c r="G46" s="24">
        <f t="shared" si="1"/>
        <v>53.162121880429133</v>
      </c>
      <c r="H46" s="14">
        <f t="shared" ref="H46:I46" si="11">SUM(H48:H49)</f>
        <v>36418.78</v>
      </c>
      <c r="I46" s="14">
        <f t="shared" si="11"/>
        <v>36106.93</v>
      </c>
    </row>
    <row r="47" spans="1:11">
      <c r="A47" s="7" t="s">
        <v>82</v>
      </c>
      <c r="B47" s="6"/>
      <c r="C47" s="14"/>
      <c r="D47" s="14"/>
      <c r="E47" s="23"/>
      <c r="F47" s="24"/>
      <c r="G47" s="24"/>
      <c r="H47" s="14"/>
      <c r="I47" s="14"/>
    </row>
    <row r="48" spans="1:11">
      <c r="A48" s="7" t="s">
        <v>83</v>
      </c>
      <c r="B48" s="6" t="s">
        <v>84</v>
      </c>
      <c r="C48" s="14">
        <v>49774.5</v>
      </c>
      <c r="D48" s="14">
        <v>46214.400000000001</v>
      </c>
      <c r="E48" s="23">
        <v>3953.6</v>
      </c>
      <c r="F48" s="24">
        <f t="shared" si="0"/>
        <v>7.9430230338828105</v>
      </c>
      <c r="G48" s="24">
        <f t="shared" si="1"/>
        <v>8.5549092923417813</v>
      </c>
      <c r="H48" s="14">
        <v>3953.6</v>
      </c>
      <c r="I48" s="14">
        <v>3953.6</v>
      </c>
    </row>
    <row r="49" spans="1:9">
      <c r="A49" s="7" t="s">
        <v>85</v>
      </c>
      <c r="B49" s="6" t="s">
        <v>86</v>
      </c>
      <c r="C49" s="14">
        <v>35100.5</v>
      </c>
      <c r="D49" s="14">
        <v>31548.7</v>
      </c>
      <c r="E49" s="23">
        <v>37386.913999999997</v>
      </c>
      <c r="F49" s="24">
        <f t="shared" si="0"/>
        <v>106.51390720929901</v>
      </c>
      <c r="G49" s="24">
        <f t="shared" si="1"/>
        <v>118.50540275827528</v>
      </c>
      <c r="H49" s="14">
        <v>32465.18</v>
      </c>
      <c r="I49" s="14">
        <v>32153.33</v>
      </c>
    </row>
    <row r="50" spans="1:9" ht="31.5">
      <c r="A50" s="7" t="s">
        <v>87</v>
      </c>
      <c r="B50" s="8" t="s">
        <v>88</v>
      </c>
      <c r="C50" s="16">
        <v>111494.1</v>
      </c>
      <c r="D50" s="16">
        <v>16106</v>
      </c>
      <c r="E50" s="29"/>
      <c r="F50" s="24">
        <f t="shared" si="0"/>
        <v>0</v>
      </c>
      <c r="G50" s="24">
        <f t="shared" si="1"/>
        <v>0</v>
      </c>
      <c r="H50" s="16"/>
      <c r="I50" s="16"/>
    </row>
    <row r="51" spans="1:9" ht="112.5" customHeight="1">
      <c r="A51" s="5" t="s">
        <v>89</v>
      </c>
      <c r="B51" s="9" t="s">
        <v>90</v>
      </c>
      <c r="C51" s="16">
        <v>221.3</v>
      </c>
      <c r="D51" s="16">
        <v>226.5</v>
      </c>
      <c r="E51" s="29"/>
      <c r="F51" s="24">
        <f t="shared" si="0"/>
        <v>0</v>
      </c>
      <c r="G51" s="24">
        <f t="shared" si="1"/>
        <v>0</v>
      </c>
      <c r="H51" s="16"/>
      <c r="I51" s="16"/>
    </row>
    <row r="52" spans="1:9" ht="63">
      <c r="A52" s="7" t="s">
        <v>91</v>
      </c>
      <c r="B52" s="9" t="s">
        <v>92</v>
      </c>
      <c r="C52" s="16">
        <v>-2011.9</v>
      </c>
      <c r="D52" s="16">
        <v>-7726.3</v>
      </c>
      <c r="E52" s="29"/>
      <c r="F52" s="24">
        <f t="shared" si="0"/>
        <v>0</v>
      </c>
      <c r="G52" s="24">
        <f t="shared" si="1"/>
        <v>0</v>
      </c>
      <c r="H52" s="16"/>
      <c r="I52" s="16"/>
    </row>
  </sheetData>
  <mergeCells count="2">
    <mergeCell ref="E1:I1"/>
    <mergeCell ref="A3:I3"/>
  </mergeCells>
  <pageMargins left="0.51181102362204722" right="0.31496062992125984" top="0.35433070866141736" bottom="0.35433070866141736" header="0.11811023622047245" footer="0.11811023622047245"/>
  <pageSetup paperSize="9" scale="83" firstPageNumber="38" orientation="landscape" useFirstPageNumber="1" r:id="rId1"/>
  <headerFooter scaleWithDoc="0">
    <oddFooter>&amp;C&amp;"Times New Roman,обычный"&amp;12&amp;P</oddFooter>
    <evenFooter xml:space="preserve">&amp;C&amp;"Times New Roman,обычный"&amp;12 36&amp;"-,обычный"&amp;11
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 (2)</vt:lpstr>
      <vt:lpstr>'Лист1 (2)'!Заголовки_для_печати</vt:lpstr>
      <vt:lpstr>'Лист1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2024-11-08T10:56:13Z</dcterms:modified>
</cp:coreProperties>
</file>