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АЯ ПРОГРАММА  ФИН ОТД\отчеты 2025\"/>
    </mc:Choice>
  </mc:AlternateContent>
  <bookViews>
    <workbookView xWindow="360" yWindow="270" windowWidth="14940" windowHeight="9150" activeTab="5"/>
  </bookViews>
  <sheets>
    <sheet name="форма 1" sheetId="1" r:id="rId1"/>
    <sheet name="форма 2" sheetId="2" r:id="rId2"/>
    <sheet name="форма 3" sheetId="3" r:id="rId3"/>
    <sheet name="форма 5" sheetId="5" r:id="rId4"/>
    <sheet name="форма 6" sheetId="6" r:id="rId5"/>
    <sheet name="оценка" sheetId="7" r:id="rId6"/>
    <sheet name="Лист1" sheetId="8" r:id="rId7"/>
  </sheets>
  <definedNames>
    <definedName name="APPT" localSheetId="0">'форма 1'!#REF!</definedName>
    <definedName name="FIO" localSheetId="0">'форма 1'!#REF!</definedName>
    <definedName name="LAST_CELL" localSheetId="0">'форма 1'!$P$36</definedName>
    <definedName name="SIGN" localSheetId="0">'форма 1'!$J$12:$N$12</definedName>
    <definedName name="sub_99973" localSheetId="2">'форма 3'!$D$4</definedName>
    <definedName name="sub_99974" localSheetId="2">'форма 3'!#REF!</definedName>
    <definedName name="_xlnm.Print_Titles" localSheetId="5">оценка!$4:$6</definedName>
    <definedName name="_xlnm.Print_Titles" localSheetId="0">'форма 1'!$5:$7</definedName>
    <definedName name="_xlnm.Print_Titles" localSheetId="1">'форма 2'!$4:$7</definedName>
    <definedName name="_xlnm.Print_Titles" localSheetId="2">'форма 3'!$4:$6</definedName>
    <definedName name="_xlnm.Print_Titles" localSheetId="3">'форма 5'!$5:$7</definedName>
    <definedName name="_xlnm.Print_Titles" localSheetId="4">'форма 6'!$3:$3</definedName>
    <definedName name="_xlnm.Print_Area" localSheetId="5">оценка!$A$1:$I$55</definedName>
    <definedName name="_xlnm.Print_Area" localSheetId="2">'форма 3'!$A$1:$K$19</definedName>
  </definedNames>
  <calcPr calcId="152511"/>
</workbook>
</file>

<file path=xl/calcChain.xml><?xml version="1.0" encoding="utf-8"?>
<calcChain xmlns="http://schemas.openxmlformats.org/spreadsheetml/2006/main">
  <c r="J33" i="7" l="1"/>
  <c r="J31" i="7"/>
  <c r="N12" i="1"/>
  <c r="G50" i="2" l="1"/>
  <c r="M24" i="1"/>
  <c r="L24" i="1"/>
  <c r="N30" i="1"/>
  <c r="G51" i="2" l="1"/>
  <c r="G47" i="2"/>
  <c r="G38" i="2"/>
  <c r="G31" i="2"/>
  <c r="G29" i="2"/>
  <c r="G20" i="2"/>
  <c r="G19" i="2"/>
  <c r="G16" i="2"/>
  <c r="I30" i="7" l="1"/>
  <c r="G12" i="8" l="1"/>
  <c r="E12" i="8"/>
  <c r="F10" i="8"/>
  <c r="E4" i="8"/>
  <c r="C10" i="8"/>
  <c r="D10" i="8" l="1"/>
  <c r="B10" i="8"/>
  <c r="G10" i="8" s="1"/>
  <c r="G9" i="8"/>
  <c r="E9" i="8"/>
  <c r="G8" i="8"/>
  <c r="E8" i="8"/>
  <c r="G7" i="8"/>
  <c r="E7" i="8"/>
  <c r="G6" i="8"/>
  <c r="E6" i="8"/>
  <c r="G5" i="8"/>
  <c r="E5" i="8"/>
  <c r="G4" i="8"/>
  <c r="E10" i="8" l="1"/>
  <c r="K13" i="5"/>
  <c r="F16" i="2" l="1"/>
  <c r="F15" i="2"/>
  <c r="F14" i="2"/>
  <c r="F13" i="2"/>
  <c r="F12" i="2"/>
  <c r="F11" i="2"/>
  <c r="E13" i="2"/>
  <c r="E11" i="2"/>
  <c r="E12" i="2"/>
  <c r="E14" i="2"/>
  <c r="E15" i="2"/>
  <c r="E16" i="2"/>
  <c r="F18" i="2"/>
  <c r="E18" i="2"/>
  <c r="F27" i="2"/>
  <c r="F26" i="2" s="1"/>
  <c r="E27" i="2"/>
  <c r="F36" i="2"/>
  <c r="F35" i="2" s="1"/>
  <c r="E36" i="2"/>
  <c r="F45" i="2"/>
  <c r="F44" i="2" s="1"/>
  <c r="E45" i="2"/>
  <c r="N28" i="1"/>
  <c r="E9" i="2" l="1"/>
  <c r="G18" i="2"/>
  <c r="E17" i="2"/>
  <c r="G13" i="2"/>
  <c r="E26" i="2"/>
  <c r="G26" i="2" s="1"/>
  <c r="G27" i="2"/>
  <c r="E35" i="2"/>
  <c r="G35" i="2" s="1"/>
  <c r="G36" i="2"/>
  <c r="G11" i="2"/>
  <c r="G45" i="2"/>
  <c r="E44" i="2"/>
  <c r="G44" i="2" s="1"/>
  <c r="G15" i="2"/>
  <c r="F17" i="2"/>
  <c r="H31" i="7"/>
  <c r="H30" i="7"/>
  <c r="K31" i="7"/>
  <c r="K33" i="7" s="1"/>
  <c r="J30" i="5"/>
  <c r="H10" i="7"/>
  <c r="G17" i="2" l="1"/>
  <c r="K30" i="5"/>
  <c r="K29" i="5"/>
  <c r="K27" i="5"/>
  <c r="K26" i="5"/>
  <c r="K25" i="5"/>
  <c r="K24" i="5"/>
  <c r="K22" i="5"/>
  <c r="K21" i="5"/>
  <c r="K20" i="5"/>
  <c r="K18" i="5"/>
  <c r="K17" i="5"/>
  <c r="K12" i="5"/>
  <c r="K10" i="5"/>
  <c r="J10" i="5"/>
  <c r="I10" i="5"/>
  <c r="J13" i="5"/>
  <c r="I13" i="5"/>
  <c r="M18" i="1"/>
  <c r="L18" i="1"/>
  <c r="M14" i="1"/>
  <c r="L14" i="1"/>
  <c r="N18" i="1" l="1"/>
  <c r="L13" i="1"/>
  <c r="M13" i="1"/>
  <c r="I11" i="5" l="1"/>
  <c r="I12" i="5"/>
  <c r="J12" i="5"/>
  <c r="H21" i="7" l="1"/>
  <c r="H22" i="7" l="1"/>
  <c r="H23" i="7"/>
  <c r="H24" i="7" l="1"/>
  <c r="H19" i="7"/>
  <c r="H18" i="7"/>
  <c r="H17" i="7"/>
  <c r="H15" i="7"/>
  <c r="H14" i="7"/>
  <c r="H8" i="7"/>
  <c r="I30" i="5"/>
  <c r="J29" i="5"/>
  <c r="I29" i="5"/>
  <c r="I27" i="5"/>
  <c r="J27" i="5"/>
  <c r="I26" i="5"/>
  <c r="J26" i="5"/>
  <c r="I25" i="5"/>
  <c r="J25" i="5"/>
  <c r="I18" i="5"/>
  <c r="I17" i="5"/>
  <c r="J24" i="5"/>
  <c r="I24" i="5"/>
  <c r="J21" i="5"/>
  <c r="I21" i="5"/>
  <c r="J22" i="5"/>
  <c r="J20" i="5"/>
  <c r="I20" i="5"/>
  <c r="J18" i="5"/>
  <c r="J17" i="5"/>
  <c r="F9" i="2" l="1"/>
  <c r="M23" i="1"/>
  <c r="M21" i="1"/>
  <c r="M20" i="1" s="1"/>
  <c r="M10" i="1"/>
  <c r="M9" i="1" s="1"/>
  <c r="N29" i="1"/>
  <c r="N27" i="1"/>
  <c r="N26" i="1"/>
  <c r="N25" i="1"/>
  <c r="N22" i="1"/>
  <c r="N19" i="1"/>
  <c r="N17" i="1"/>
  <c r="N16" i="1"/>
  <c r="N15" i="1"/>
  <c r="N11" i="1"/>
  <c r="L10" i="1"/>
  <c r="L9" i="1" s="1"/>
  <c r="L21" i="1"/>
  <c r="L20" i="1" s="1"/>
  <c r="L23" i="1"/>
  <c r="G9" i="2" l="1"/>
  <c r="F8" i="2"/>
  <c r="N23" i="1"/>
  <c r="N13" i="1"/>
  <c r="N24" i="1"/>
  <c r="N14" i="1"/>
  <c r="N20" i="1"/>
  <c r="N10" i="1"/>
  <c r="N21" i="1"/>
  <c r="N9" i="1"/>
  <c r="M8" i="1"/>
  <c r="L8" i="1"/>
  <c r="E8" i="2" l="1"/>
  <c r="G8" i="2" s="1"/>
  <c r="N8" i="1"/>
</calcChain>
</file>

<file path=xl/sharedStrings.xml><?xml version="1.0" encoding="utf-8"?>
<sst xmlns="http://schemas.openxmlformats.org/spreadsheetml/2006/main" count="566" uniqueCount="265">
  <si>
    <t>5600000000</t>
  </si>
  <si>
    <t>Муниципальная программа «Управление муниципальными финансами муниципального образования «Александровский район»</t>
  </si>
  <si>
    <t>5610000000</t>
  </si>
  <si>
    <t>Подпрограмма "Создание организационных условий для составления и исполнение бюджета района"</t>
  </si>
  <si>
    <t>5610100000</t>
  </si>
  <si>
    <t>Создание организационных условий для составления и исполнения бюджета района</t>
  </si>
  <si>
    <t>5610100001</t>
  </si>
  <si>
    <t>902</t>
  </si>
  <si>
    <t>240</t>
  </si>
  <si>
    <t>Организация составления и исполнения районного бюджета</t>
  </si>
  <si>
    <t>5610100002</t>
  </si>
  <si>
    <t>Создание условий для повышения качественного планирования и исполнения бюджета</t>
  </si>
  <si>
    <t>5620000000</t>
  </si>
  <si>
    <t>Подпрограмма "Повышение финансовой самостоятельности бюджетов поселений Александровского района"</t>
  </si>
  <si>
    <t>5620200000</t>
  </si>
  <si>
    <t>5620200001</t>
  </si>
  <si>
    <t>510</t>
  </si>
  <si>
    <t>Выравнивание бюджетной обеспеченности</t>
  </si>
  <si>
    <t>5620200002</t>
  </si>
  <si>
    <t>Создание условий для обеспечения равных финансовых возможностей муниципальных образований по решению вопросов местного самоуправления</t>
  </si>
  <si>
    <t>5620240М70</t>
  </si>
  <si>
    <t>5620351180</t>
  </si>
  <si>
    <t>530</t>
  </si>
  <si>
    <t>Осуществление первичного воинского учета на территориях, где отсутствуют военные комиссариаты</t>
  </si>
  <si>
    <t>5630000000</t>
  </si>
  <si>
    <t>Управление муниципальным долгом Александровского района</t>
  </si>
  <si>
    <t>5630100000</t>
  </si>
  <si>
    <t>5630100001</t>
  </si>
  <si>
    <t>730</t>
  </si>
  <si>
    <t>Минимизация стоимости заимствования</t>
  </si>
  <si>
    <t>5640000000</t>
  </si>
  <si>
    <t>Подпрограмма "Обеспечивающая подпрограмма"</t>
  </si>
  <si>
    <t>5640100000</t>
  </si>
  <si>
    <t>Финансовое обеспечение деятельности</t>
  </si>
  <si>
    <t>5640100001</t>
  </si>
  <si>
    <t>120</t>
  </si>
  <si>
    <t>Денежное содержание муниципальных служащих</t>
  </si>
  <si>
    <t>5640100002</t>
  </si>
  <si>
    <t>Расходы на содержание органов местного самоуправления и обеспечения их функций</t>
  </si>
  <si>
    <t>5640100003</t>
  </si>
  <si>
    <t>Расходы на закупку товаров, услуг для обеспечения муниципальных нужд</t>
  </si>
  <si>
    <t>5640199130</t>
  </si>
  <si>
    <t>Расходы на содержание органов местного самоуправления и обеспечение их функций за счет средств межбюджетных трансфертов</t>
  </si>
  <si>
    <t>Коды аналитической программной классификации</t>
  </si>
  <si>
    <t>МП</t>
  </si>
  <si>
    <t>Пп</t>
  </si>
  <si>
    <t>ОМ</t>
  </si>
  <si>
    <t>М</t>
  </si>
  <si>
    <t>01</t>
  </si>
  <si>
    <t>02</t>
  </si>
  <si>
    <t>56</t>
  </si>
  <si>
    <t>1</t>
  </si>
  <si>
    <t>2</t>
  </si>
  <si>
    <t>3</t>
  </si>
  <si>
    <t>03</t>
  </si>
  <si>
    <t>4</t>
  </si>
  <si>
    <t>120, 240</t>
  </si>
  <si>
    <t>Наименование муниципальной программы, подпрограммы, основного мероприятия, мероприятия</t>
  </si>
  <si>
    <t>Приложение 3</t>
  </si>
  <si>
    <t>к Порядку разработки, реализации и оценки эффективности муниципальных программ муниципального образования «Александровский район»</t>
  </si>
  <si>
    <t>Наименование муниципальной программы, подпрограммы</t>
  </si>
  <si>
    <t>Источник финансирования</t>
  </si>
  <si>
    <t>Оценка расходов,                тыс. рублей</t>
  </si>
  <si>
    <t>Отношение фактических расходов к оценке расходов, %</t>
  </si>
  <si>
    <t>Всего</t>
  </si>
  <si>
    <t>в том числе:</t>
  </si>
  <si>
    <t>собственные средства</t>
  </si>
  <si>
    <t>субвенции из бюджета Томской области</t>
  </si>
  <si>
    <t>Обеспечивающая подпрограмма</t>
  </si>
  <si>
    <t>Подпрограмма "Управление муниципальным долгом Александровского района"</t>
  </si>
  <si>
    <t>Достигнутый результат</t>
  </si>
  <si>
    <t>Проблемы, возникшие в ходе реализации мероприятия</t>
  </si>
  <si>
    <t>Подпрограмма «Управление муниципальным долгом Александровского района Томской области»</t>
  </si>
  <si>
    <t>При распределении дотации на обеспечение сбалансированности доходов и расходов бюджетов сельских поселений учтен минимально гарантированный уровень расчетной бюджетной обеспеченности.</t>
  </si>
  <si>
    <t>Шести муниципальным образованиям района предоставлена дотация на выравнивание бюджетной обеспеченности в расчете на одного жителя поселения</t>
  </si>
  <si>
    <t>№ п/п</t>
  </si>
  <si>
    <t>Наименование целевого показателя (индикатора)</t>
  </si>
  <si>
    <t>Единица измерения</t>
  </si>
  <si>
    <t>Обоснование отклонений значений целевого показателя (индикатора) на конец отчетного периода</t>
  </si>
  <si>
    <t>Количество дней нарушения сроков представления проекта решения Думы Александровского района "О бюджете района на очередной финансовый год (на очередной финансовый год и на плановый период)" в представительный орган муниципального образования</t>
  </si>
  <si>
    <t>Исполнение районного бюджета по налоговым и неналоговым доходам</t>
  </si>
  <si>
    <t>Исполнение бюджета района по расходам</t>
  </si>
  <si>
    <t>Просроченная кредиторская задолженность по обязательствам бюджета района</t>
  </si>
  <si>
    <t>Средняя оценка качества финансового менеджмента главных распорядителей средств бюджета района</t>
  </si>
  <si>
    <t>Количество работников Финансового отдела Администрации Александровского района Томской области, прошедшие повышение квалификации, обучение в отчетном финансовом году</t>
  </si>
  <si>
    <t>Наличие бюджетного прогноза Александровского района на долгосрочный период</t>
  </si>
  <si>
    <t>дней</t>
  </si>
  <si>
    <t>процентов</t>
  </si>
  <si>
    <t>тыс. руб.</t>
  </si>
  <si>
    <t>баллов</t>
  </si>
  <si>
    <t>человек</t>
  </si>
  <si>
    <t>Повышение финансовой самостоятельности бюджетов поселений Александровского района Томской области</t>
  </si>
  <si>
    <t xml:space="preserve">Выполнение сельскими поселениями условий предоставление иных межбюджетных трансфертов в форме дотации </t>
  </si>
  <si>
    <t>тыс. руб. на 1 человека</t>
  </si>
  <si>
    <t>Разрыв уровня бюджетной обеспеченности поселений после выравнивания</t>
  </si>
  <si>
    <t>Отношение доходов и источников финансирования дефицита к расходам бюджетов сельских поселений Александровского района</t>
  </si>
  <si>
    <t>коэффициент</t>
  </si>
  <si>
    <t>да = 1,            нет = 0</t>
  </si>
  <si>
    <t>Отношение объема муниципального долга Александровского района Томской области к общему объему доходов бюджета муниципального образования «Александровский район» без учета объема безвозмездных поступлений</t>
  </si>
  <si>
    <t>Доля расходов на обслуживание муниципального долга Александровского района Томской области в объеме расходов бюджета муниципального образования «Александровский район»</t>
  </si>
  <si>
    <t>Наличие просроченной задолженности по долговым обязательствам</t>
  </si>
  <si>
    <t>да/ нет</t>
  </si>
  <si>
    <t>нет</t>
  </si>
  <si>
    <t>Удельный вес расходов районного бюджета, формируемых программным методом, в общем объеме расходов районного бюджета в соответствующем финансовом году</t>
  </si>
  <si>
    <t>Индекс эффективности бюджетных расходов</t>
  </si>
  <si>
    <t>группа</t>
  </si>
  <si>
    <t>II</t>
  </si>
  <si>
    <t>средний уровень качества</t>
  </si>
  <si>
    <t>Вид правового акта</t>
  </si>
  <si>
    <t>Дата принятия</t>
  </si>
  <si>
    <t>Номер</t>
  </si>
  <si>
    <t>Суть изменений (краткое изложение)</t>
  </si>
  <si>
    <t>Значения целевого показателя (индикатора)</t>
  </si>
  <si>
    <t>для целевых показателей (индикаторов), желаемой тенденцией развития которых является увеличение значений</t>
  </si>
  <si>
    <t xml:space="preserve">для целевых показателей (индикаторов), желаемой тенденцией развития которых является снижение значений </t>
  </si>
  <si>
    <t xml:space="preserve">Cel =ЗПф/ЗПп </t>
  </si>
  <si>
    <t>Cel =ЗПп/ЗПф</t>
  </si>
  <si>
    <t>х</t>
  </si>
  <si>
    <t>%</t>
  </si>
  <si>
    <t>Сумма</t>
  </si>
  <si>
    <t>Комплексная оценка эффективности</t>
  </si>
  <si>
    <t>Муниципальная программа "Управление муниципальными финансами муниципального образования «Александровский район»</t>
  </si>
  <si>
    <t>Подпрограммы «Управление муниципальным долгом Александровского района»</t>
  </si>
  <si>
    <t>Подпрограмма "Создание организационных условий для составления и исполнения бюджета района"</t>
  </si>
  <si>
    <t>Степень качества управления муниципальными финансами, среди муниципальных образований Томской области</t>
  </si>
  <si>
    <t>Подпрограмма "Повышение финансовой самостоятельности бюджетов поселений Александровского района Томской области"</t>
  </si>
  <si>
    <t>Отношение объема просроченной кредиторской задолженности сельских поселений Александровского района к общему объему расходов бюджетов поселений Александровского района</t>
  </si>
  <si>
    <r>
      <t>Степень достижения планового значения каждого целевого показателя (</t>
    </r>
    <r>
      <rPr>
        <b/>
        <sz val="10"/>
        <color rgb="FF000000"/>
        <rFont val="Times New Roman"/>
        <family val="1"/>
        <charset val="204"/>
      </rPr>
      <t>Cel</t>
    </r>
    <r>
      <rPr>
        <sz val="10"/>
        <color theme="1"/>
        <rFont val="Times New Roman"/>
        <family val="1"/>
        <charset val="204"/>
      </rPr>
      <t>):</t>
    </r>
  </si>
  <si>
    <r>
      <t>∑</t>
    </r>
    <r>
      <rPr>
        <b/>
        <sz val="10"/>
        <color rgb="FF000000"/>
        <rFont val="Times New Roman"/>
        <family val="1"/>
        <charset val="204"/>
      </rPr>
      <t>Cel</t>
    </r>
  </si>
  <si>
    <t xml:space="preserve">Код бюджетной классификации </t>
  </si>
  <si>
    <t xml:space="preserve">Всеми муниципальными образованиями сельских поселений Александровского района осуществляется государственные полномочия по ведению первичного воинского учета </t>
  </si>
  <si>
    <t>Обеспечен высокий уровень  долговой устойчивости муниципального образования</t>
  </si>
  <si>
    <t>Не превышение предельного значения показателя по обслуживанию муниципального долга Александровского района Томской области</t>
  </si>
  <si>
    <t>Для целевых показателей (индикаторов), желаемой тенденцией развития которых является увеличение значений, при превышении фактического значения целевого показателя (индикатора) в отчетном году над плановым значением фактическое значение целевого показателя (индикатора)   принимается равным плановому значению целевого показателя (индикатора).</t>
  </si>
  <si>
    <t>Для целевых показателей (индикаторов), желаемой тенденцией развития которых является снижение значений, при превышении планового значения целевого показателя (индикатора) в отчетном году над фактическим значением плановое значение целевого показателя (индикатора)   принимается равным фактическому значению целевого показателя (индикатора).</t>
  </si>
  <si>
    <t>Степень финансовой обеспеченности выполнение полномочий по ведению первичного воинского учета где отсутствуют военные комиссариаты,</t>
  </si>
  <si>
    <t>Степень финансовой обеспеченности выполнения полномочий по ведению первичного воинского учета где отсутствуют военные комиссариаты</t>
  </si>
  <si>
    <t>5620300000</t>
  </si>
  <si>
    <t>7</t>
  </si>
  <si>
    <t>8</t>
  </si>
  <si>
    <t>9</t>
  </si>
  <si>
    <t>Ожидаемый непосредственный результат</t>
  </si>
  <si>
    <t>Создание стабильных финансовых условий для устойчивого социально-экономического развития сельских поселений</t>
  </si>
  <si>
    <t xml:space="preserve">Повышения уровня и качества жизни населения района
</t>
  </si>
  <si>
    <t>Стабильное финансовое обеспечение переданных сельским поселениям отдельных государственных полномочий</t>
  </si>
  <si>
    <t xml:space="preserve">Сохранение объема муниципального долга Александровского района Томской области и планирование расходов на его обслуживание в пределах нормативов, установленных Бюджетным кодексом Российской Федерации.
</t>
  </si>
  <si>
    <t xml:space="preserve">Отсутствие просроченной задолженности по долговым обязательствам и расходам на обслуживание муниципального долга Александровского района Томской области.
</t>
  </si>
  <si>
    <t>Абсолютное отклонение факта от плана  (гр.8- гр. 7)</t>
  </si>
  <si>
    <t>Относительное отклонение факта от плана, в % (гр.8 / гр.7*100)</t>
  </si>
  <si>
    <t>Темп роста к уровню прошлого года, % (Гр.8/ гр.6*100)</t>
  </si>
  <si>
    <t>Повышение качества планирования, исполнение бюджета района, учет и отчетность</t>
  </si>
  <si>
    <t xml:space="preserve">Проект решения Думы Александровского района «О бюджете района на очередной финансовый год и на плановый период»;
прогноз консолидированного бюджета Александровского района;
повышение качества работы по исполнению районного бюджета
</t>
  </si>
  <si>
    <t>Ответственный исполнитель, оисполнитель</t>
  </si>
  <si>
    <t>ГРБС</t>
  </si>
  <si>
    <t>Рз</t>
  </si>
  <si>
    <t>Пр</t>
  </si>
  <si>
    <t>13</t>
  </si>
  <si>
    <t>05</t>
  </si>
  <si>
    <t>06</t>
  </si>
  <si>
    <t>14</t>
  </si>
  <si>
    <t>07</t>
  </si>
  <si>
    <t>10</t>
  </si>
  <si>
    <t>11</t>
  </si>
  <si>
    <t>ЦС</t>
  </si>
  <si>
    <t>ВР</t>
  </si>
  <si>
    <t>Расходы бюджета муниципального образования, тыс. рублей</t>
  </si>
  <si>
    <t>План на отчетный год</t>
  </si>
  <si>
    <t>Кассовые расходы,            %</t>
  </si>
  <si>
    <t>к плану на отчетный год</t>
  </si>
  <si>
    <t xml:space="preserve">Финансовый отдел Администрации Александровского района </t>
  </si>
  <si>
    <t>5640155492</t>
  </si>
  <si>
    <t>Кассовое исполнение на конец отчетного периода</t>
  </si>
  <si>
    <t>субсидии из бюджета Томской области</t>
  </si>
  <si>
    <t>иные межбюджетные трансферты  из бюджета Томской области</t>
  </si>
  <si>
    <t>бюджет района</t>
  </si>
  <si>
    <t>средства бюджетов других уровней бюджетной системы Российской Федерации (средства бюджетов сельских поселений)</t>
  </si>
  <si>
    <t>иные источники</t>
  </si>
  <si>
    <t>Оценка расходов согласно муниципальной программе</t>
  </si>
  <si>
    <r>
      <t xml:space="preserve">Фактические </t>
    </r>
    <r>
      <rPr>
        <sz val="11"/>
        <color rgb="FF000000"/>
        <rFont val="Times New Roman"/>
        <family val="1"/>
        <charset val="204"/>
      </rPr>
      <t>расходы на отчетную дату</t>
    </r>
  </si>
  <si>
    <t xml:space="preserve">Заместитель главы района по экономике и финансам - начальник Финансового отдела  </t>
  </si>
  <si>
    <t xml:space="preserve">Заместитель главы района по экономике и финансам-
начальник Финансового отдела             </t>
  </si>
  <si>
    <t>Наименование подпрограммы, основного мероприятия, мероприятия</t>
  </si>
  <si>
    <t>Ответственный исполнитель подпрограммы, основного мероприятия, мероприятия</t>
  </si>
  <si>
    <t>Срок выполнения плановый</t>
  </si>
  <si>
    <t>Срок выполнения фактический</t>
  </si>
  <si>
    <t>Подпрограмма 1 «Создание организационных условий для составления и исполнения  бюджета района»</t>
  </si>
  <si>
    <t>Подпрограмма 2 "Повышение финансовой самостоятельности бюджетов поселений Александровского района"</t>
  </si>
  <si>
    <t>Основное мероприятие 3.  Финансовое обеспечение переданных сельским поселениям государственных полномочий</t>
  </si>
  <si>
    <t>Основное мероприятие 1 . Достижение экономически обоснованного объёма муниципального долга Александровского района Томской области</t>
  </si>
  <si>
    <t>Предельное значение показателя по обслуживанию муниципального долга Александровского района Томской области, установленне бюджетным законодательством - не превышено</t>
  </si>
  <si>
    <t>Значение целевого показателя   (индикатора)</t>
  </si>
  <si>
    <t xml:space="preserve">Заместитель главы района по экономике и финансам-
начальник Финансового отдела                                                                 
</t>
  </si>
  <si>
    <t xml:space="preserve">Заместитель главы района по экономике и финансам-начальник Финансового отдела           </t>
  </si>
  <si>
    <t xml:space="preserve">Постановление Администрации Александровского района Томской области   </t>
  </si>
  <si>
    <t>Увеличена сумма на обслуживание государственного (муниципального) внутреннего долга и  дотацию на создание условий для обеспечения равных финансовых возможностей муниципальных образований по решению вопросов местного самоуправления</t>
  </si>
  <si>
    <t>&lt;50</t>
  </si>
  <si>
    <t>&lt;15</t>
  </si>
  <si>
    <t>Бюджетополучатель</t>
  </si>
  <si>
    <t>Доходы, учтенные при расчете дотации</t>
  </si>
  <si>
    <t>Уровень бюджетной обеспеченности на 1 жителя до выравнивания</t>
  </si>
  <si>
    <t>Уровень бюджетной обеспеченности на 1 жителя после выравнивания</t>
  </si>
  <si>
    <t>разрыв уровня бюджетной оюеспеченности на 1 жителя</t>
  </si>
  <si>
    <t>Администрация Александровского сельского поселения</t>
  </si>
  <si>
    <t>максимальная</t>
  </si>
  <si>
    <t>Администрация Лукашкин-Ярского с.п.</t>
  </si>
  <si>
    <t>Администрация Назинского с.п.</t>
  </si>
  <si>
    <t>минимальная</t>
  </si>
  <si>
    <t>Администрация Новоникольского сельского поселения</t>
  </si>
  <si>
    <t>Администрация Октябрьского сельского поселения</t>
  </si>
  <si>
    <t>Администрация Северного с. п.</t>
  </si>
  <si>
    <t xml:space="preserve">Расчет уровня бюджетной обеспеченности сельских поселений Александровского района Томской области на 2024 год </t>
  </si>
  <si>
    <t>Численность насления на 01.01.2023</t>
  </si>
  <si>
    <t>индекс бюджетных расходов</t>
  </si>
  <si>
    <t>разрыв уровня бюджетной обеспеченности на 1 жителя</t>
  </si>
  <si>
    <t>Скорректированная численность населения на индекс бюджетных расходов на 01.01.2023</t>
  </si>
  <si>
    <t>Дотация на выравнивание бюджетной обеспеченности 2024 год</t>
  </si>
  <si>
    <t xml:space="preserve">Степень достижения целей и решения задач муниципальной программы  </t>
  </si>
  <si>
    <t xml:space="preserve">Степень соответствия запланированному уровню затрат и эффективности использования средств местного бюджета муниципальной программы </t>
  </si>
  <si>
    <t xml:space="preserve">Степень реализации мероприятий муниципальной программы  </t>
  </si>
  <si>
    <r>
      <t>Комплексная оценка эффективности реализации муниципальной программы (О = (Cel +</t>
    </r>
    <r>
      <rPr>
        <vertAlign val="sub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Мег</t>
    </r>
    <r>
      <rPr>
        <vertAlign val="subscript"/>
        <sz val="12"/>
        <rFont val="Times New Roman"/>
        <family val="1"/>
        <charset val="204"/>
      </rPr>
      <t xml:space="preserve"> + </t>
    </r>
    <r>
      <rPr>
        <sz val="12"/>
        <rFont val="Times New Roman"/>
        <family val="1"/>
        <charset val="204"/>
      </rPr>
      <t>Fin)/3)</t>
    </r>
  </si>
  <si>
    <t>(подпись)</t>
  </si>
  <si>
    <t>(расшифровка подписи)</t>
  </si>
  <si>
    <t>Муниципальная программа "Управление муниципальными финансами муниципального образования "Александровский район"</t>
  </si>
  <si>
    <t>120, 240, 850</t>
  </si>
  <si>
    <t>5</t>
  </si>
  <si>
    <t xml:space="preserve">Расходы на содержание органов местного самоуправления и обеспечение их функций </t>
  </si>
  <si>
    <t>Основное мероприятие 2. Обеспечение сбалансированности доходов и расходов бюджетов сельских поселений Александровского района</t>
  </si>
  <si>
    <t>Основное мероприятие 1. Выравнивание бюджетной обеспеченности сельских поселений</t>
  </si>
  <si>
    <t>Основное мероприятие 2. Обслуживание муниципального долга муниципального образования «Александровский район»</t>
  </si>
  <si>
    <t>Основное мероприятие 3. Выполнение финансовых обязательств по заключённым кредитным договорам, соглашениям.</t>
  </si>
  <si>
    <r>
      <t>Форма 1.</t>
    </r>
    <r>
      <rPr>
        <u/>
        <sz val="12"/>
        <rFont val="Times New Roman"/>
        <family val="1"/>
        <charset val="204"/>
      </rPr>
      <t>Отчет</t>
    </r>
    <r>
      <rPr>
        <sz val="12"/>
        <rFont val="Times New Roman"/>
        <family val="1"/>
        <charset val="204"/>
      </rPr>
      <t xml:space="preserve"> об использовании бюджетных ассигнований бюджета муниципального образования «Александровский район»  на реализацию муниципальной программы «Управление муниципальными финансами муниципального образования «Александровский район» за 2025 год</t>
    </r>
  </si>
  <si>
    <t>М.С. Феллер</t>
  </si>
  <si>
    <t>Форма 2.Отчет о расходах на реализацию целей муниципальной программы «Александровский район»  - «Управление муниципальными финансами муниципального образования «Александровский район» за счет всех источников финансирования за 2025 год</t>
  </si>
  <si>
    <t>Обеспечение сбалансированности доходов и расходов поселений Александровского района Томской области</t>
  </si>
  <si>
    <t>Предоставление дотаций бюджетам сельских поселений  Александровского района Томской области за счет средств субвенции из  областного бюджета</t>
  </si>
  <si>
    <t>Обеспечение переданных сельским поселениям государственных полномочий</t>
  </si>
  <si>
    <t>Обслуживание муниципального долга муниципального образования "Александровский район"</t>
  </si>
  <si>
    <t>Форма 3. Отчет о выполнении мероприятий муниципальной программы «Управление муниципальными финансами муниципального образования «Александровский район»  " за 2025 год (годовой)</t>
  </si>
  <si>
    <t xml:space="preserve">Форма 6. Сведения о внесенных в 2025 году  изменений в муниципальную программу  «Управление муниципальными финансами муниципального образования «Александровский район» </t>
  </si>
  <si>
    <t>Приведение плановых показателей программы в соответствии с решением Думы Александровского района от 25.12.2024 г. № 266  "О бюджете муниципального образования "Александровский район" на 2025 год и на плановый период 2026 и 2027 годов"</t>
  </si>
  <si>
    <t>Приведение плановых показателей программы в соответствии с решением Думы Александровского района от 25.12.2024 г. № 267  "О внесении изменений в решение Думы Александровского района Томской области от 27.12.2023 г. № 208  "О бюджете муниципального образования "Александровский район" на 2024 год и на плановый период 2025 и 2026 годов"</t>
  </si>
  <si>
    <t>Приведение плановых показателей программы в соответствии с решением Думы Александровского района от 27.03.2025 г. № 284  "О внесении изменений в решение Думы Александровского района Томской области от 25.12.2024 № 266 "О бюджете муниципального образования "Александровский район" на 2025 год и на плановый период 2026 и 2027 годов"</t>
  </si>
  <si>
    <t>Приведение плановых показателей программы в соответствии с решением Думы Александровского района от 24.12.2025 г. № 24  "О внесении изменений в решение Думы Александровского района Томской области от 25.12.2024 № 266 "О бюджете муниципального образования "Александровский район" на 2025 год и на плановый период 2026 и 2027 годов"и  решением Думы Александровского района от 24.12.2025 г. № 26  "О бюджете муниципального образования "Александровский район" на 2026 год и на плановый период 2027 и 2028 годов"</t>
  </si>
  <si>
    <t>2025г.</t>
  </si>
  <si>
    <t>Подготовлены проекты:  1)бюджета муниципального образования "Александровский район"  на 2026 год и на плановый период 2027 и 2028 годов предоставлен в установленные сроки, утвержден 24.12.2025 года;                                                                                2)  основных направления бюджетной и налоговой политики  Александровского района Томской области на 2026 год  и на плановый период 2027 и 2028 годов;
 3) внесены изменения  в бюджетный прогноз муниципального образования "Александровский район".</t>
  </si>
  <si>
    <t>В 2025 году, просроченная задолженность по долговым обязательствам - отсутствует</t>
  </si>
  <si>
    <t>Основное мероприятие 1. Организация составления и исполнения  районного бюджета</t>
  </si>
  <si>
    <t xml:space="preserve">Основное мероприятие 2.  Создание условий для повышения качества планирования и исполнения бюджета </t>
  </si>
  <si>
    <t>Годовая бюджетная отчетность за 2024 год предоставлена  в сроки установленные Департаментом Финансов ТО. Внесены изменения (уточнения) показателей бюджетного прогноза Александровского района Томской области на период до 2025 года -  Постановление Администрации Александровского района Томской области от 10.02.2025 № 126. Утвержден План мероприятий по оздоровлению муниципальных финансов МО "Александровский район" - Постановление Администрации Александровского района Томской области от 01.04.2025 № 305.</t>
  </si>
  <si>
    <t>Форма 5. Отчет о достигнутых значениях целевых показателей (индикаторов) муниципальной программы «Управление муниципальными финансами муниципального образования «Александровский район»   за 2025 год</t>
  </si>
  <si>
    <t>план на конец отчетного года      (2025 год)</t>
  </si>
  <si>
    <t>факт на конец отчетного периода (2025 год)</t>
  </si>
  <si>
    <t xml:space="preserve">Муниципальная программа «Управление муниципальными финансами муниципального образования «Александровский район» </t>
  </si>
  <si>
    <t>факт на начало отчетного периода (2024 год)</t>
  </si>
  <si>
    <t>Заместитель Главы района по экономике и финансам
начальник Финансового отдела                                                                      М.С. Феллер</t>
  </si>
  <si>
    <t>Оценка эффективности реализации муниципальной программы муниципального образования «Александровский район» «Управление муниципальными финансами муниципального образования «Александровский район»  за 2025 год.</t>
  </si>
  <si>
    <r>
      <t xml:space="preserve">Степень достижения планового значения каждого целевого показателя (индикатора) муниципальной программы за 2025 год, </t>
    </r>
    <r>
      <rPr>
        <b/>
        <sz val="10"/>
        <color rgb="FF000000"/>
        <rFont val="Times New Roman"/>
        <family val="1"/>
        <charset val="204"/>
      </rPr>
      <t>Cel</t>
    </r>
  </si>
  <si>
    <t>план на 2025 год</t>
  </si>
  <si>
    <t>факт за 2025 год</t>
  </si>
  <si>
    <r>
      <t xml:space="preserve">Cel = (1557,8+200) / 18 </t>
    </r>
    <r>
      <rPr>
        <sz val="11"/>
        <color rgb="FF808080"/>
        <rFont val="Times New Roman"/>
        <family val="1"/>
        <charset val="204"/>
      </rPr>
      <t>(количество целевых показателей)</t>
    </r>
    <r>
      <rPr>
        <sz val="12"/>
        <rFont val="Times New Roman"/>
        <family val="1"/>
        <charset val="204"/>
      </rPr>
      <t xml:space="preserve"> = 97,7 %</t>
    </r>
  </si>
  <si>
    <t>В связи с превышением 100 % выполнения расчетного значения показателя мероприятий  3,  12  программы значение показателей при расчете  оценки степени достижения цели принимались равным 100 %.</t>
  </si>
  <si>
    <r>
      <t xml:space="preserve">Fin = 85 564,62 </t>
    </r>
    <r>
      <rPr>
        <sz val="11"/>
        <color rgb="FF808080"/>
        <rFont val="Times New Roman"/>
        <family val="1"/>
        <charset val="204"/>
      </rPr>
      <t>(тыс. руб.)</t>
    </r>
    <r>
      <rPr>
        <sz val="12"/>
        <rFont val="Times New Roman"/>
        <family val="1"/>
        <charset val="204"/>
      </rPr>
      <t xml:space="preserve"> / 85 577,68 </t>
    </r>
    <r>
      <rPr>
        <sz val="11"/>
        <color rgb="FF808080"/>
        <rFont val="Times New Roman"/>
        <family val="1"/>
        <charset val="204"/>
      </rPr>
      <t>(тыс. руб.)* 100</t>
    </r>
    <r>
      <rPr>
        <sz val="12"/>
        <rFont val="Times New Roman"/>
        <family val="1"/>
        <charset val="204"/>
      </rPr>
      <t xml:space="preserve"> = 100%</t>
    </r>
  </si>
  <si>
    <r>
      <t>Mer = 13</t>
    </r>
    <r>
      <rPr>
        <sz val="12"/>
        <color theme="0" tint="-0.499984740745262"/>
        <rFont val="Times New Roman"/>
        <family val="1"/>
        <charset val="204"/>
      </rPr>
      <t xml:space="preserve"> (мероприятий)</t>
    </r>
    <r>
      <rPr>
        <sz val="12"/>
        <rFont val="Times New Roman"/>
        <family val="1"/>
        <charset val="204"/>
      </rPr>
      <t xml:space="preserve"> / 18</t>
    </r>
    <r>
      <rPr>
        <sz val="12"/>
        <color theme="0" tint="-0.499984740745262"/>
        <rFont val="Times New Roman"/>
        <family val="1"/>
        <charset val="204"/>
      </rPr>
      <t xml:space="preserve"> (мероприятий)</t>
    </r>
    <r>
      <rPr>
        <sz val="12"/>
        <rFont val="Times New Roman"/>
        <family val="1"/>
        <charset val="204"/>
      </rPr>
      <t>*100 = 72,2 %</t>
    </r>
  </si>
  <si>
    <t>О = (97,7 + 100 +72,2)/ 3= 90</t>
  </si>
  <si>
    <r>
      <t xml:space="preserve">В соответствии с пунктом 6 Методики,  значение эффективности реализации Программы составило 90,0 процентов, что является показателем </t>
    </r>
    <r>
      <rPr>
        <b/>
        <sz val="12"/>
        <rFont val="Times New Roman"/>
        <family val="1"/>
        <charset val="204"/>
      </rPr>
      <t>высокого уровня</t>
    </r>
    <r>
      <rPr>
        <sz val="12"/>
        <rFont val="Times New Roman"/>
        <family val="1"/>
        <charset val="204"/>
      </rPr>
      <t xml:space="preserve"> эффективности муниципальной программы «Управление муниципальными финансами муниципального образования «Александровский район» в 2025 году,так как показатель более 80 процентов.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</si>
</sst>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0"/>
      <name val="Arial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"/>
      <color rgb="FF808080"/>
      <name val="Times New Roman"/>
      <family val="1"/>
      <charset val="204"/>
    </font>
    <font>
      <sz val="11"/>
      <color rgb="FF80808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 Cyr"/>
    </font>
    <font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 vertical="center"/>
    </xf>
    <xf numFmtId="4" fontId="2" fillId="0" borderId="0" xfId="0" applyNumberFormat="1" applyFont="1"/>
    <xf numFmtId="0" fontId="6" fillId="0" borderId="0" xfId="0" applyFont="1"/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/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1" xfId="1" applyFont="1" applyBorder="1" applyAlignment="1">
      <alignment wrapText="1"/>
    </xf>
    <xf numFmtId="164" fontId="11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0" fontId="14" fillId="0" borderId="0" xfId="0" applyFont="1"/>
    <xf numFmtId="49" fontId="1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" fontId="23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1" fillId="3" borderId="1" xfId="0" applyNumberFormat="1" applyFont="1" applyFill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/>
    </xf>
    <xf numFmtId="4" fontId="11" fillId="0" borderId="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/>
    <xf numFmtId="0" fontId="0" fillId="0" borderId="1" xfId="0" applyBorder="1"/>
    <xf numFmtId="0" fontId="25" fillId="0" borderId="0" xfId="0" applyFont="1"/>
    <xf numFmtId="3" fontId="11" fillId="0" borderId="1" xfId="0" applyNumberFormat="1" applyFont="1" applyBorder="1" applyAlignment="1" applyProtection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6" fillId="0" borderId="5" xfId="0" applyFont="1" applyBorder="1"/>
    <xf numFmtId="0" fontId="26" fillId="0" borderId="0" xfId="0" applyFont="1"/>
    <xf numFmtId="164" fontId="1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/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wrapText="1"/>
    </xf>
    <xf numFmtId="165" fontId="10" fillId="3" borderId="1" xfId="0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0" xfId="0" applyFont="1" applyFill="1"/>
    <xf numFmtId="0" fontId="4" fillId="3" borderId="0" xfId="0" applyFont="1" applyFill="1" applyAlignment="1">
      <alignment horizontal="justify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right" wrapText="1"/>
    </xf>
    <xf numFmtId="49" fontId="2" fillId="0" borderId="5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4" fillId="3" borderId="0" xfId="0" applyFont="1" applyFill="1" applyAlignment="1">
      <alignment horizontal="justify" vertical="center" wrapText="1"/>
    </xf>
    <xf numFmtId="0" fontId="0" fillId="3" borderId="0" xfId="0" applyFill="1" applyAlignment="1">
      <alignment horizontal="center" wrapText="1"/>
    </xf>
    <xf numFmtId="0" fontId="18" fillId="3" borderId="0" xfId="0" applyFont="1" applyFill="1" applyAlignment="1">
      <alignment horizontal="left" vertical="center" wrapText="1" indent="1"/>
    </xf>
    <xf numFmtId="0" fontId="0" fillId="3" borderId="0" xfId="0" applyFill="1" applyAlignment="1">
      <alignment horizontal="left" wrapText="1" indent="1"/>
    </xf>
    <xf numFmtId="0" fontId="11" fillId="3" borderId="0" xfId="0" applyFont="1" applyFill="1" applyAlignment="1">
      <alignment wrapText="1"/>
    </xf>
    <xf numFmtId="165" fontId="12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 vertical="center"/>
    </xf>
    <xf numFmtId="0" fontId="16" fillId="0" borderId="2" xfId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208264</xdr:colOff>
      <xdr:row>31</xdr:row>
      <xdr:rowOff>0</xdr:rowOff>
    </xdr:from>
    <xdr:to>
      <xdr:col>4</xdr:col>
      <xdr:colOff>3790951</xdr:colOff>
      <xdr:row>33</xdr:row>
      <xdr:rowOff>62973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494014" y="12372975"/>
          <a:ext cx="4316112" cy="939273"/>
          <a:chOff x="-18" y="-100"/>
          <a:chExt cx="1047" cy="286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-18" y="-100"/>
            <a:ext cx="342" cy="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Заместитель Главы района по экономике и финансам-начальник Финансового отдела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М.С. Феллер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9"/>
  <sheetViews>
    <sheetView showGridLines="0" topLeftCell="A16" zoomScaleNormal="100" workbookViewId="0">
      <selection activeCell="N26" sqref="N26"/>
    </sheetView>
  </sheetViews>
  <sheetFormatPr defaultRowHeight="15" outlineLevelRow="4" x14ac:dyDescent="0.25"/>
  <cols>
    <col min="1" max="1" width="4.28515625" style="1" customWidth="1"/>
    <col min="2" max="2" width="3.28515625" style="1" customWidth="1"/>
    <col min="3" max="3" width="4.42578125" style="1" customWidth="1"/>
    <col min="4" max="4" width="3.28515625" style="1" customWidth="1"/>
    <col min="5" max="5" width="57.85546875" style="1" customWidth="1"/>
    <col min="6" max="6" width="18.42578125" style="1" customWidth="1"/>
    <col min="7" max="7" width="5.85546875" style="1" customWidth="1"/>
    <col min="8" max="8" width="4.28515625" style="1" customWidth="1"/>
    <col min="9" max="9" width="4.42578125" style="1" customWidth="1"/>
    <col min="10" max="10" width="11.5703125" style="1" customWidth="1"/>
    <col min="11" max="11" width="6.7109375" style="1" customWidth="1"/>
    <col min="12" max="12" width="11.28515625" style="1" customWidth="1"/>
    <col min="13" max="13" width="11.85546875" style="1" customWidth="1"/>
    <col min="14" max="14" width="9.7109375" style="1" customWidth="1"/>
    <col min="15" max="16" width="9.140625" style="1" customWidth="1"/>
    <col min="17" max="16384" width="9.140625" style="1"/>
  </cols>
  <sheetData>
    <row r="1" spans="1:16" x14ac:dyDescent="0.25">
      <c r="E1" s="2"/>
      <c r="F1" s="2"/>
      <c r="G1" s="2"/>
      <c r="H1" s="2"/>
      <c r="I1" s="2"/>
      <c r="J1" s="156" t="s">
        <v>58</v>
      </c>
      <c r="K1" s="156"/>
      <c r="L1" s="156"/>
      <c r="M1" s="156"/>
      <c r="N1" s="156"/>
      <c r="O1" s="2"/>
      <c r="P1" s="2"/>
    </row>
    <row r="2" spans="1:16" ht="60" customHeight="1" x14ac:dyDescent="0.25">
      <c r="E2" s="2"/>
      <c r="F2" s="2"/>
      <c r="G2" s="2"/>
      <c r="H2" s="2"/>
      <c r="I2" s="2"/>
      <c r="J2" s="157" t="s">
        <v>59</v>
      </c>
      <c r="K2" s="157"/>
      <c r="L2" s="157"/>
      <c r="M2" s="157"/>
      <c r="N2" s="157"/>
      <c r="O2" s="2"/>
      <c r="P2" s="2"/>
    </row>
    <row r="3" spans="1:16" ht="38.25" customHeight="1" x14ac:dyDescent="0.25">
      <c r="A3" s="152" t="s">
        <v>230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6" x14ac:dyDescent="0.25">
      <c r="E4" s="58"/>
      <c r="F4" s="88"/>
      <c r="G4" s="88"/>
      <c r="H4" s="88"/>
      <c r="I4" s="88"/>
      <c r="J4" s="58"/>
      <c r="K4" s="58"/>
      <c r="L4" s="153"/>
      <c r="M4" s="154"/>
      <c r="N4" s="154"/>
      <c r="O4" s="2"/>
      <c r="P4" s="2"/>
    </row>
    <row r="5" spans="1:16" ht="65.25" customHeight="1" x14ac:dyDescent="0.25">
      <c r="A5" s="150" t="s">
        <v>43</v>
      </c>
      <c r="B5" s="151"/>
      <c r="C5" s="151"/>
      <c r="D5" s="151"/>
      <c r="E5" s="155" t="s">
        <v>57</v>
      </c>
      <c r="F5" s="158" t="s">
        <v>152</v>
      </c>
      <c r="G5" s="160" t="s">
        <v>129</v>
      </c>
      <c r="H5" s="161"/>
      <c r="I5" s="161"/>
      <c r="J5" s="161"/>
      <c r="K5" s="162"/>
      <c r="L5" s="160" t="s">
        <v>165</v>
      </c>
      <c r="M5" s="162"/>
      <c r="N5" s="86" t="s">
        <v>167</v>
      </c>
    </row>
    <row r="6" spans="1:16" ht="75" x14ac:dyDescent="0.25">
      <c r="A6" s="54" t="s">
        <v>44</v>
      </c>
      <c r="B6" s="54" t="s">
        <v>45</v>
      </c>
      <c r="C6" s="54" t="s">
        <v>46</v>
      </c>
      <c r="D6" s="64" t="s">
        <v>47</v>
      </c>
      <c r="E6" s="150"/>
      <c r="F6" s="159"/>
      <c r="G6" s="86" t="s">
        <v>153</v>
      </c>
      <c r="H6" s="86" t="s">
        <v>154</v>
      </c>
      <c r="I6" s="86" t="s">
        <v>155</v>
      </c>
      <c r="J6" s="63" t="s">
        <v>163</v>
      </c>
      <c r="K6" s="63" t="s">
        <v>164</v>
      </c>
      <c r="L6" s="87" t="s">
        <v>166</v>
      </c>
      <c r="M6" s="87" t="s">
        <v>171</v>
      </c>
      <c r="N6" s="87" t="s">
        <v>168</v>
      </c>
    </row>
    <row r="7" spans="1:16" x14ac:dyDescent="0.25">
      <c r="A7" s="54">
        <v>1</v>
      </c>
      <c r="B7" s="54">
        <v>2</v>
      </c>
      <c r="C7" s="54">
        <v>3</v>
      </c>
      <c r="D7" s="64">
        <v>4</v>
      </c>
      <c r="E7" s="64">
        <v>5</v>
      </c>
      <c r="F7" s="87">
        <v>6</v>
      </c>
      <c r="G7" s="86" t="s">
        <v>138</v>
      </c>
      <c r="H7" s="86" t="s">
        <v>139</v>
      </c>
      <c r="I7" s="86" t="s">
        <v>140</v>
      </c>
      <c r="J7" s="63" t="s">
        <v>161</v>
      </c>
      <c r="K7" s="63" t="s">
        <v>162</v>
      </c>
      <c r="L7" s="64">
        <v>12</v>
      </c>
      <c r="M7" s="64">
        <v>13</v>
      </c>
      <c r="N7" s="64">
        <v>14</v>
      </c>
    </row>
    <row r="8" spans="1:16" ht="60" x14ac:dyDescent="0.25">
      <c r="A8" s="55">
        <v>56</v>
      </c>
      <c r="B8" s="55"/>
      <c r="C8" s="55"/>
      <c r="D8" s="55"/>
      <c r="E8" s="57" t="s">
        <v>1</v>
      </c>
      <c r="F8" s="57" t="s">
        <v>169</v>
      </c>
      <c r="G8" s="86" t="s">
        <v>7</v>
      </c>
      <c r="H8" s="86"/>
      <c r="I8" s="86"/>
      <c r="J8" s="63" t="s">
        <v>0</v>
      </c>
      <c r="K8" s="63"/>
      <c r="L8" s="56">
        <f>SUM(L9,L13,L20,L23)</f>
        <v>85577.680000000008</v>
      </c>
      <c r="M8" s="56">
        <f>SUM(M9,M13,M20,M23)</f>
        <v>85564.62000000001</v>
      </c>
      <c r="N8" s="56">
        <f>M8/L8*100</f>
        <v>99.984739011387077</v>
      </c>
    </row>
    <row r="9" spans="1:16" ht="30" outlineLevel="1" x14ac:dyDescent="0.25">
      <c r="A9" s="55">
        <v>56</v>
      </c>
      <c r="B9" s="55">
        <v>1</v>
      </c>
      <c r="C9" s="55"/>
      <c r="D9" s="55"/>
      <c r="E9" s="57" t="s">
        <v>3</v>
      </c>
      <c r="F9" s="57"/>
      <c r="G9" s="86" t="s">
        <v>7</v>
      </c>
      <c r="H9" s="86"/>
      <c r="I9" s="86"/>
      <c r="J9" s="63" t="s">
        <v>2</v>
      </c>
      <c r="K9" s="63"/>
      <c r="L9" s="119">
        <f>SUM(L10)</f>
        <v>347.03000000000003</v>
      </c>
      <c r="M9" s="119">
        <f>SUM(M10)</f>
        <v>347.03000000000003</v>
      </c>
      <c r="N9" s="56">
        <f t="shared" ref="N9:N29" si="0">M9/L9*100</f>
        <v>100</v>
      </c>
    </row>
    <row r="10" spans="1:16" ht="30" outlineLevel="2" x14ac:dyDescent="0.25">
      <c r="A10" s="55">
        <v>56</v>
      </c>
      <c r="B10" s="55">
        <v>1</v>
      </c>
      <c r="C10" s="55" t="s">
        <v>48</v>
      </c>
      <c r="D10" s="55"/>
      <c r="E10" s="57" t="s">
        <v>5</v>
      </c>
      <c r="F10" s="57"/>
      <c r="G10" s="86" t="s">
        <v>7</v>
      </c>
      <c r="H10" s="86"/>
      <c r="I10" s="86"/>
      <c r="J10" s="63" t="s">
        <v>4</v>
      </c>
      <c r="K10" s="63"/>
      <c r="L10" s="119">
        <f>SUM(L11:L12)</f>
        <v>347.03000000000003</v>
      </c>
      <c r="M10" s="119">
        <f>SUM(M11:M12)</f>
        <v>347.03000000000003</v>
      </c>
      <c r="N10" s="56">
        <f t="shared" si="0"/>
        <v>100</v>
      </c>
    </row>
    <row r="11" spans="1:16" outlineLevel="4" x14ac:dyDescent="0.25">
      <c r="A11" s="55" t="s">
        <v>50</v>
      </c>
      <c r="B11" s="55" t="s">
        <v>51</v>
      </c>
      <c r="C11" s="55" t="s">
        <v>48</v>
      </c>
      <c r="D11" s="55" t="s">
        <v>51</v>
      </c>
      <c r="E11" s="57" t="s">
        <v>9</v>
      </c>
      <c r="F11" s="57"/>
      <c r="G11" s="86" t="s">
        <v>7</v>
      </c>
      <c r="H11" s="86" t="s">
        <v>48</v>
      </c>
      <c r="I11" s="86" t="s">
        <v>156</v>
      </c>
      <c r="J11" s="63" t="s">
        <v>6</v>
      </c>
      <c r="K11" s="63" t="s">
        <v>8</v>
      </c>
      <c r="L11" s="119">
        <v>325.73</v>
      </c>
      <c r="M11" s="119">
        <v>325.73</v>
      </c>
      <c r="N11" s="56">
        <f t="shared" si="0"/>
        <v>100</v>
      </c>
    </row>
    <row r="12" spans="1:16" ht="30" outlineLevel="4" x14ac:dyDescent="0.25">
      <c r="A12" s="55" t="s">
        <v>50</v>
      </c>
      <c r="B12" s="55" t="s">
        <v>51</v>
      </c>
      <c r="C12" s="55" t="s">
        <v>48</v>
      </c>
      <c r="D12" s="55" t="s">
        <v>52</v>
      </c>
      <c r="E12" s="57" t="s">
        <v>11</v>
      </c>
      <c r="F12" s="57"/>
      <c r="G12" s="86" t="s">
        <v>7</v>
      </c>
      <c r="H12" s="86" t="s">
        <v>160</v>
      </c>
      <c r="I12" s="86" t="s">
        <v>157</v>
      </c>
      <c r="J12" s="63" t="s">
        <v>10</v>
      </c>
      <c r="K12" s="63" t="s">
        <v>8</v>
      </c>
      <c r="L12" s="119">
        <v>21.3</v>
      </c>
      <c r="M12" s="119">
        <v>21.3</v>
      </c>
      <c r="N12" s="56">
        <f t="shared" si="0"/>
        <v>100</v>
      </c>
    </row>
    <row r="13" spans="1:16" ht="30" outlineLevel="1" x14ac:dyDescent="0.25">
      <c r="A13" s="55" t="s">
        <v>50</v>
      </c>
      <c r="B13" s="55" t="s">
        <v>52</v>
      </c>
      <c r="C13" s="55"/>
      <c r="D13" s="55"/>
      <c r="E13" s="57" t="s">
        <v>13</v>
      </c>
      <c r="F13" s="57"/>
      <c r="G13" s="86" t="s">
        <v>7</v>
      </c>
      <c r="H13" s="86"/>
      <c r="I13" s="86"/>
      <c r="J13" s="63" t="s">
        <v>12</v>
      </c>
      <c r="K13" s="63"/>
      <c r="L13" s="119">
        <f>SUM(L14,L18)</f>
        <v>70291.430000000008</v>
      </c>
      <c r="M13" s="119">
        <f>SUM(M14,M18)</f>
        <v>70291.430000000008</v>
      </c>
      <c r="N13" s="56">
        <f t="shared" si="0"/>
        <v>100</v>
      </c>
    </row>
    <row r="14" spans="1:16" ht="30" outlineLevel="2" x14ac:dyDescent="0.25">
      <c r="A14" s="55" t="s">
        <v>50</v>
      </c>
      <c r="B14" s="55" t="s">
        <v>52</v>
      </c>
      <c r="C14" s="55" t="s">
        <v>49</v>
      </c>
      <c r="D14" s="55"/>
      <c r="E14" s="57" t="s">
        <v>233</v>
      </c>
      <c r="F14" s="57"/>
      <c r="G14" s="86" t="s">
        <v>7</v>
      </c>
      <c r="H14" s="86"/>
      <c r="I14" s="86"/>
      <c r="J14" s="63" t="s">
        <v>14</v>
      </c>
      <c r="K14" s="63"/>
      <c r="L14" s="119">
        <f>SUM(L15:L17)</f>
        <v>67861.13</v>
      </c>
      <c r="M14" s="119">
        <f>SUM(M15:M17)</f>
        <v>67861.13</v>
      </c>
      <c r="N14" s="56">
        <f t="shared" si="0"/>
        <v>100</v>
      </c>
    </row>
    <row r="15" spans="1:16" outlineLevel="4" x14ac:dyDescent="0.25">
      <c r="A15" s="55" t="s">
        <v>50</v>
      </c>
      <c r="B15" s="55" t="s">
        <v>52</v>
      </c>
      <c r="C15" s="55" t="s">
        <v>49</v>
      </c>
      <c r="D15" s="55" t="s">
        <v>51</v>
      </c>
      <c r="E15" s="57" t="s">
        <v>17</v>
      </c>
      <c r="F15" s="57"/>
      <c r="G15" s="86" t="s">
        <v>7</v>
      </c>
      <c r="H15" s="86" t="s">
        <v>159</v>
      </c>
      <c r="I15" s="86" t="s">
        <v>48</v>
      </c>
      <c r="J15" s="63" t="s">
        <v>15</v>
      </c>
      <c r="K15" s="63" t="s">
        <v>16</v>
      </c>
      <c r="L15" s="56">
        <v>28110.9</v>
      </c>
      <c r="M15" s="56">
        <v>28110.9</v>
      </c>
      <c r="N15" s="56">
        <f t="shared" si="0"/>
        <v>100</v>
      </c>
    </row>
    <row r="16" spans="1:16" ht="45" outlineLevel="4" x14ac:dyDescent="0.25">
      <c r="A16" s="55" t="s">
        <v>50</v>
      </c>
      <c r="B16" s="55" t="s">
        <v>52</v>
      </c>
      <c r="C16" s="55" t="s">
        <v>49</v>
      </c>
      <c r="D16" s="55" t="s">
        <v>52</v>
      </c>
      <c r="E16" s="57" t="s">
        <v>19</v>
      </c>
      <c r="F16" s="57"/>
      <c r="G16" s="86" t="s">
        <v>7</v>
      </c>
      <c r="H16" s="86" t="s">
        <v>159</v>
      </c>
      <c r="I16" s="86" t="s">
        <v>49</v>
      </c>
      <c r="J16" s="63" t="s">
        <v>18</v>
      </c>
      <c r="K16" s="63" t="s">
        <v>16</v>
      </c>
      <c r="L16" s="56">
        <v>29428.33</v>
      </c>
      <c r="M16" s="56">
        <v>29428.33</v>
      </c>
      <c r="N16" s="56">
        <f t="shared" si="0"/>
        <v>100</v>
      </c>
    </row>
    <row r="17" spans="1:14" ht="45" outlineLevel="4" x14ac:dyDescent="0.25">
      <c r="A17" s="55" t="s">
        <v>50</v>
      </c>
      <c r="B17" s="55" t="s">
        <v>52</v>
      </c>
      <c r="C17" s="55" t="s">
        <v>49</v>
      </c>
      <c r="D17" s="55" t="s">
        <v>53</v>
      </c>
      <c r="E17" s="57" t="s">
        <v>234</v>
      </c>
      <c r="F17" s="57"/>
      <c r="G17" s="86" t="s">
        <v>7</v>
      </c>
      <c r="H17" s="86" t="s">
        <v>159</v>
      </c>
      <c r="I17" s="86" t="s">
        <v>48</v>
      </c>
      <c r="J17" s="63" t="s">
        <v>20</v>
      </c>
      <c r="K17" s="63" t="s">
        <v>16</v>
      </c>
      <c r="L17" s="56">
        <v>10321.9</v>
      </c>
      <c r="M17" s="56">
        <v>10321.9</v>
      </c>
      <c r="N17" s="56">
        <f t="shared" si="0"/>
        <v>100</v>
      </c>
    </row>
    <row r="18" spans="1:14" ht="30" outlineLevel="4" x14ac:dyDescent="0.25">
      <c r="A18" s="55" t="s">
        <v>50</v>
      </c>
      <c r="B18" s="55" t="s">
        <v>52</v>
      </c>
      <c r="C18" s="55" t="s">
        <v>54</v>
      </c>
      <c r="D18" s="55"/>
      <c r="E18" s="72" t="s">
        <v>235</v>
      </c>
      <c r="F18" s="93"/>
      <c r="G18" s="86" t="s">
        <v>7</v>
      </c>
      <c r="H18" s="86"/>
      <c r="I18" s="94"/>
      <c r="J18" s="73" t="s">
        <v>137</v>
      </c>
      <c r="K18" s="63"/>
      <c r="L18" s="56">
        <f>SUM(L19)</f>
        <v>2430.3000000000002</v>
      </c>
      <c r="M18" s="56">
        <f>SUM(M19)</f>
        <v>2430.3000000000002</v>
      </c>
      <c r="N18" s="56">
        <f t="shared" si="0"/>
        <v>100</v>
      </c>
    </row>
    <row r="19" spans="1:14" ht="30" outlineLevel="4" x14ac:dyDescent="0.25">
      <c r="A19" s="55" t="s">
        <v>50</v>
      </c>
      <c r="B19" s="55" t="s">
        <v>52</v>
      </c>
      <c r="C19" s="55" t="s">
        <v>54</v>
      </c>
      <c r="D19" s="55" t="s">
        <v>51</v>
      </c>
      <c r="E19" s="57" t="s">
        <v>23</v>
      </c>
      <c r="F19" s="57"/>
      <c r="G19" s="86" t="s">
        <v>7</v>
      </c>
      <c r="H19" s="86" t="s">
        <v>49</v>
      </c>
      <c r="I19" s="86" t="s">
        <v>54</v>
      </c>
      <c r="J19" s="63" t="s">
        <v>21</v>
      </c>
      <c r="K19" s="63" t="s">
        <v>22</v>
      </c>
      <c r="L19" s="56">
        <v>2430.3000000000002</v>
      </c>
      <c r="M19" s="56">
        <v>2430.3000000000002</v>
      </c>
      <c r="N19" s="56">
        <f t="shared" si="0"/>
        <v>100</v>
      </c>
    </row>
    <row r="20" spans="1:14" ht="29.25" customHeight="1" outlineLevel="1" x14ac:dyDescent="0.25">
      <c r="A20" s="55" t="s">
        <v>50</v>
      </c>
      <c r="B20" s="55" t="s">
        <v>53</v>
      </c>
      <c r="C20" s="55"/>
      <c r="D20" s="55"/>
      <c r="E20" s="57" t="s">
        <v>69</v>
      </c>
      <c r="F20" s="57"/>
      <c r="G20" s="86" t="s">
        <v>7</v>
      </c>
      <c r="H20" s="86"/>
      <c r="I20" s="86"/>
      <c r="J20" s="63" t="s">
        <v>24</v>
      </c>
      <c r="K20" s="63"/>
      <c r="L20" s="56">
        <f>SUM(L21)</f>
        <v>2377.3000000000002</v>
      </c>
      <c r="M20" s="56">
        <f>SUM(M21)</f>
        <v>2377.3000000000002</v>
      </c>
      <c r="N20" s="56">
        <f t="shared" si="0"/>
        <v>100</v>
      </c>
    </row>
    <row r="21" spans="1:14" ht="30" outlineLevel="2" x14ac:dyDescent="0.25">
      <c r="A21" s="55" t="s">
        <v>50</v>
      </c>
      <c r="B21" s="55" t="s">
        <v>53</v>
      </c>
      <c r="C21" s="55" t="s">
        <v>48</v>
      </c>
      <c r="D21" s="55"/>
      <c r="E21" s="57" t="s">
        <v>236</v>
      </c>
      <c r="F21" s="57"/>
      <c r="G21" s="86" t="s">
        <v>7</v>
      </c>
      <c r="H21" s="86"/>
      <c r="I21" s="86"/>
      <c r="J21" s="63" t="s">
        <v>26</v>
      </c>
      <c r="K21" s="63"/>
      <c r="L21" s="56">
        <f>SUM(L22)</f>
        <v>2377.3000000000002</v>
      </c>
      <c r="M21" s="56">
        <f>SUM(M22)</f>
        <v>2377.3000000000002</v>
      </c>
      <c r="N21" s="56">
        <f t="shared" si="0"/>
        <v>100</v>
      </c>
    </row>
    <row r="22" spans="1:14" outlineLevel="4" x14ac:dyDescent="0.25">
      <c r="A22" s="55" t="s">
        <v>50</v>
      </c>
      <c r="B22" s="55" t="s">
        <v>53</v>
      </c>
      <c r="C22" s="55" t="s">
        <v>48</v>
      </c>
      <c r="D22" s="55" t="s">
        <v>51</v>
      </c>
      <c r="E22" s="57" t="s">
        <v>29</v>
      </c>
      <c r="F22" s="57"/>
      <c r="G22" s="86" t="s">
        <v>7</v>
      </c>
      <c r="H22" s="86" t="s">
        <v>156</v>
      </c>
      <c r="I22" s="86" t="s">
        <v>48</v>
      </c>
      <c r="J22" s="63" t="s">
        <v>27</v>
      </c>
      <c r="K22" s="63" t="s">
        <v>28</v>
      </c>
      <c r="L22" s="56">
        <v>2377.3000000000002</v>
      </c>
      <c r="M22" s="56">
        <v>2377.3000000000002</v>
      </c>
      <c r="N22" s="56">
        <f t="shared" si="0"/>
        <v>100</v>
      </c>
    </row>
    <row r="23" spans="1:14" outlineLevel="1" x14ac:dyDescent="0.25">
      <c r="A23" s="55" t="s">
        <v>50</v>
      </c>
      <c r="B23" s="55" t="s">
        <v>55</v>
      </c>
      <c r="C23" s="55"/>
      <c r="D23" s="55"/>
      <c r="E23" s="57" t="s">
        <v>31</v>
      </c>
      <c r="F23" s="57"/>
      <c r="G23" s="86" t="s">
        <v>7</v>
      </c>
      <c r="H23" s="86"/>
      <c r="I23" s="86"/>
      <c r="J23" s="63" t="s">
        <v>30</v>
      </c>
      <c r="K23" s="63"/>
      <c r="L23" s="56">
        <f>SUM(L24)</f>
        <v>12561.92</v>
      </c>
      <c r="M23" s="56">
        <f>SUM(M24)</f>
        <v>12548.859999999999</v>
      </c>
      <c r="N23" s="56">
        <f t="shared" si="0"/>
        <v>99.896035001018944</v>
      </c>
    </row>
    <row r="24" spans="1:14" outlineLevel="2" x14ac:dyDescent="0.25">
      <c r="A24" s="55" t="s">
        <v>50</v>
      </c>
      <c r="B24" s="55" t="s">
        <v>55</v>
      </c>
      <c r="C24" s="55" t="s">
        <v>48</v>
      </c>
      <c r="D24" s="55"/>
      <c r="E24" s="57" t="s">
        <v>33</v>
      </c>
      <c r="F24" s="57"/>
      <c r="G24" s="86" t="s">
        <v>7</v>
      </c>
      <c r="H24" s="86"/>
      <c r="I24" s="86"/>
      <c r="J24" s="63" t="s">
        <v>32</v>
      </c>
      <c r="K24" s="63"/>
      <c r="L24" s="56">
        <f>SUM(L25:L30)</f>
        <v>12561.92</v>
      </c>
      <c r="M24" s="56">
        <f>SUM(M25:M30)</f>
        <v>12548.859999999999</v>
      </c>
      <c r="N24" s="56">
        <f t="shared" si="0"/>
        <v>99.896035001018944</v>
      </c>
    </row>
    <row r="25" spans="1:14" outlineLevel="4" x14ac:dyDescent="0.25">
      <c r="A25" s="55" t="s">
        <v>50</v>
      </c>
      <c r="B25" s="55" t="s">
        <v>55</v>
      </c>
      <c r="C25" s="55" t="s">
        <v>48</v>
      </c>
      <c r="D25" s="55" t="s">
        <v>51</v>
      </c>
      <c r="E25" s="57" t="s">
        <v>36</v>
      </c>
      <c r="F25" s="57"/>
      <c r="G25" s="86" t="s">
        <v>7</v>
      </c>
      <c r="H25" s="86" t="s">
        <v>48</v>
      </c>
      <c r="I25" s="86" t="s">
        <v>158</v>
      </c>
      <c r="J25" s="63" t="s">
        <v>34</v>
      </c>
      <c r="K25" s="63" t="s">
        <v>35</v>
      </c>
      <c r="L25" s="56">
        <v>10241.67</v>
      </c>
      <c r="M25" s="56">
        <v>10241.67</v>
      </c>
      <c r="N25" s="56">
        <f t="shared" si="0"/>
        <v>100</v>
      </c>
    </row>
    <row r="26" spans="1:14" ht="30" outlineLevel="4" x14ac:dyDescent="0.25">
      <c r="A26" s="55" t="s">
        <v>50</v>
      </c>
      <c r="B26" s="55" t="s">
        <v>55</v>
      </c>
      <c r="C26" s="55" t="s">
        <v>48</v>
      </c>
      <c r="D26" s="55" t="s">
        <v>52</v>
      </c>
      <c r="E26" s="57" t="s">
        <v>38</v>
      </c>
      <c r="F26" s="57"/>
      <c r="G26" s="86" t="s">
        <v>7</v>
      </c>
      <c r="H26" s="86" t="s">
        <v>48</v>
      </c>
      <c r="I26" s="86" t="s">
        <v>158</v>
      </c>
      <c r="J26" s="63" t="s">
        <v>37</v>
      </c>
      <c r="K26" s="63" t="s">
        <v>35</v>
      </c>
      <c r="L26" s="56">
        <v>869.22</v>
      </c>
      <c r="M26" s="56">
        <v>869.22</v>
      </c>
      <c r="N26" s="56">
        <f t="shared" si="0"/>
        <v>100</v>
      </c>
    </row>
    <row r="27" spans="1:14" ht="42.75" customHeight="1" outlineLevel="4" x14ac:dyDescent="0.25">
      <c r="A27" s="55" t="s">
        <v>50</v>
      </c>
      <c r="B27" s="55" t="s">
        <v>55</v>
      </c>
      <c r="C27" s="55" t="s">
        <v>48</v>
      </c>
      <c r="D27" s="55" t="s">
        <v>53</v>
      </c>
      <c r="E27" s="57" t="s">
        <v>40</v>
      </c>
      <c r="F27" s="57"/>
      <c r="G27" s="86" t="s">
        <v>7</v>
      </c>
      <c r="H27" s="86" t="s">
        <v>48</v>
      </c>
      <c r="I27" s="86" t="s">
        <v>158</v>
      </c>
      <c r="J27" s="63" t="s">
        <v>39</v>
      </c>
      <c r="K27" s="63" t="s">
        <v>223</v>
      </c>
      <c r="L27" s="56">
        <v>586.70000000000005</v>
      </c>
      <c r="M27" s="56">
        <v>573.64</v>
      </c>
      <c r="N27" s="56">
        <f t="shared" si="0"/>
        <v>97.773990114198057</v>
      </c>
    </row>
    <row r="28" spans="1:14" ht="30" hidden="1" outlineLevel="4" x14ac:dyDescent="0.25">
      <c r="A28" s="55" t="s">
        <v>50</v>
      </c>
      <c r="B28" s="55" t="s">
        <v>55</v>
      </c>
      <c r="C28" s="55" t="s">
        <v>48</v>
      </c>
      <c r="D28" s="55" t="s">
        <v>55</v>
      </c>
      <c r="E28" s="57" t="s">
        <v>38</v>
      </c>
      <c r="F28" s="57"/>
      <c r="G28" s="86" t="s">
        <v>7</v>
      </c>
      <c r="H28" s="86" t="s">
        <v>48</v>
      </c>
      <c r="I28" s="86" t="s">
        <v>158</v>
      </c>
      <c r="J28" s="86" t="s">
        <v>170</v>
      </c>
      <c r="K28" s="86" t="s">
        <v>35</v>
      </c>
      <c r="L28" s="56">
        <v>0</v>
      </c>
      <c r="M28" s="56">
        <v>0</v>
      </c>
      <c r="N28" s="56" t="e">
        <f t="shared" si="0"/>
        <v>#DIV/0!</v>
      </c>
    </row>
    <row r="29" spans="1:14" ht="45" outlineLevel="4" x14ac:dyDescent="0.25">
      <c r="A29" s="55" t="s">
        <v>50</v>
      </c>
      <c r="B29" s="55" t="s">
        <v>55</v>
      </c>
      <c r="C29" s="55" t="s">
        <v>48</v>
      </c>
      <c r="D29" s="55" t="s">
        <v>55</v>
      </c>
      <c r="E29" s="57" t="s">
        <v>42</v>
      </c>
      <c r="F29" s="57"/>
      <c r="G29" s="86" t="s">
        <v>7</v>
      </c>
      <c r="H29" s="86" t="s">
        <v>48</v>
      </c>
      <c r="I29" s="86" t="s">
        <v>158</v>
      </c>
      <c r="J29" s="63" t="s">
        <v>41</v>
      </c>
      <c r="K29" s="63" t="s">
        <v>56</v>
      </c>
      <c r="L29" s="56">
        <v>709.6</v>
      </c>
      <c r="M29" s="56">
        <v>709.6</v>
      </c>
      <c r="N29" s="56">
        <f t="shared" si="0"/>
        <v>100</v>
      </c>
    </row>
    <row r="30" spans="1:14" ht="33.75" customHeight="1" x14ac:dyDescent="0.25">
      <c r="A30" s="55" t="s">
        <v>50</v>
      </c>
      <c r="B30" s="55" t="s">
        <v>55</v>
      </c>
      <c r="C30" s="55" t="s">
        <v>48</v>
      </c>
      <c r="D30" s="55" t="s">
        <v>224</v>
      </c>
      <c r="E30" s="57" t="s">
        <v>225</v>
      </c>
      <c r="F30" s="57"/>
      <c r="G30" s="113" t="s">
        <v>7</v>
      </c>
      <c r="H30" s="113" t="s">
        <v>48</v>
      </c>
      <c r="I30" s="113" t="s">
        <v>158</v>
      </c>
      <c r="J30" s="113" t="s">
        <v>41</v>
      </c>
      <c r="K30" s="113" t="s">
        <v>56</v>
      </c>
      <c r="L30" s="56">
        <v>154.72999999999999</v>
      </c>
      <c r="M30" s="56">
        <v>154.72999999999999</v>
      </c>
      <c r="N30" s="56">
        <f t="shared" ref="N30" si="1">M30/L30*100</f>
        <v>100</v>
      </c>
    </row>
    <row r="31" spans="1:14" ht="30" customHeight="1" x14ac:dyDescent="0.25">
      <c r="A31" s="120"/>
      <c r="B31" s="120"/>
      <c r="C31" s="120"/>
      <c r="D31" s="120"/>
      <c r="E31" s="121"/>
      <c r="F31" s="121"/>
      <c r="G31" s="122"/>
      <c r="H31" s="122"/>
      <c r="I31" s="122"/>
      <c r="J31" s="122"/>
      <c r="K31" s="122"/>
      <c r="L31" s="71"/>
      <c r="M31" s="71"/>
      <c r="N31" s="71"/>
    </row>
    <row r="32" spans="1:14" ht="36.75" customHeight="1" x14ac:dyDescent="0.25">
      <c r="A32" s="120"/>
      <c r="B32" s="120"/>
      <c r="C32" s="120"/>
      <c r="D32" s="120"/>
      <c r="E32" s="121"/>
      <c r="F32" s="121"/>
      <c r="G32" s="122"/>
      <c r="H32" s="122"/>
      <c r="I32" s="122"/>
      <c r="J32" s="122"/>
      <c r="K32" s="122"/>
      <c r="L32" s="71"/>
      <c r="M32" s="71"/>
      <c r="N32" s="71"/>
    </row>
    <row r="33" spans="12:14" ht="32.25" customHeight="1" x14ac:dyDescent="0.25"/>
    <row r="39" spans="12:14" x14ac:dyDescent="0.25">
      <c r="L39" s="4"/>
      <c r="M39" s="4"/>
      <c r="N39" s="4"/>
    </row>
  </sheetData>
  <mergeCells count="9">
    <mergeCell ref="A5:D5"/>
    <mergeCell ref="A3:N3"/>
    <mergeCell ref="L4:N4"/>
    <mergeCell ref="E5:E6"/>
    <mergeCell ref="J1:N1"/>
    <mergeCell ref="J2:N2"/>
    <mergeCell ref="F5:F6"/>
    <mergeCell ref="G5:K5"/>
    <mergeCell ref="L5:M5"/>
  </mergeCells>
  <pageMargins left="0.59055118110236227" right="0.39370078740157483" top="0.39370078740157483" bottom="0.39370078740157483" header="0.11811023622047245" footer="0.11811023622047245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workbookViewId="0">
      <selection activeCell="F19" sqref="F19"/>
    </sheetView>
  </sheetViews>
  <sheetFormatPr defaultColWidth="10.28515625" defaultRowHeight="15" x14ac:dyDescent="0.25"/>
  <cols>
    <col min="1" max="1" width="8.42578125" style="5" customWidth="1"/>
    <col min="2" max="2" width="5.5703125" style="5" customWidth="1"/>
    <col min="3" max="3" width="21.7109375" style="5" customWidth="1"/>
    <col min="4" max="4" width="67.28515625" style="5" customWidth="1"/>
    <col min="5" max="5" width="14.5703125" style="5" customWidth="1"/>
    <col min="6" max="6" width="12.42578125" style="5" customWidth="1"/>
    <col min="7" max="7" width="12.5703125" style="5" customWidth="1"/>
    <col min="8" max="16384" width="10.28515625" style="5"/>
  </cols>
  <sheetData>
    <row r="2" spans="1:8" ht="45" customHeight="1" x14ac:dyDescent="0.25">
      <c r="B2" s="165" t="s">
        <v>232</v>
      </c>
      <c r="C2" s="165"/>
      <c r="D2" s="165"/>
      <c r="E2" s="165"/>
      <c r="F2" s="165"/>
    </row>
    <row r="3" spans="1:8" x14ac:dyDescent="0.25">
      <c r="A3" s="6"/>
    </row>
    <row r="4" spans="1:8" ht="30.75" customHeight="1" x14ac:dyDescent="0.25">
      <c r="A4" s="163" t="s">
        <v>43</v>
      </c>
      <c r="B4" s="163"/>
      <c r="C4" s="163" t="s">
        <v>60</v>
      </c>
      <c r="D4" s="163" t="s">
        <v>61</v>
      </c>
      <c r="E4" s="163" t="s">
        <v>62</v>
      </c>
      <c r="F4" s="163"/>
      <c r="G4" s="163" t="s">
        <v>63</v>
      </c>
      <c r="H4" s="7"/>
    </row>
    <row r="5" spans="1:8" ht="46.5" customHeight="1" x14ac:dyDescent="0.25">
      <c r="A5" s="163"/>
      <c r="B5" s="163"/>
      <c r="C5" s="163"/>
      <c r="D5" s="163"/>
      <c r="E5" s="163" t="s">
        <v>177</v>
      </c>
      <c r="F5" s="164" t="s">
        <v>178</v>
      </c>
      <c r="G5" s="163"/>
      <c r="H5" s="7"/>
    </row>
    <row r="6" spans="1:8" ht="26.25" customHeight="1" x14ac:dyDescent="0.25">
      <c r="A6" s="65" t="s">
        <v>44</v>
      </c>
      <c r="B6" s="65" t="s">
        <v>45</v>
      </c>
      <c r="C6" s="163"/>
      <c r="D6" s="163"/>
      <c r="E6" s="163"/>
      <c r="F6" s="164"/>
      <c r="G6" s="163"/>
      <c r="H6" s="7"/>
    </row>
    <row r="7" spans="1:8" ht="12.75" customHeight="1" x14ac:dyDescent="0.25">
      <c r="A7" s="65">
        <v>1</v>
      </c>
      <c r="B7" s="65">
        <v>2</v>
      </c>
      <c r="C7" s="66">
        <v>3</v>
      </c>
      <c r="D7" s="66">
        <v>4</v>
      </c>
      <c r="E7" s="66">
        <v>5</v>
      </c>
      <c r="F7" s="67">
        <v>6</v>
      </c>
      <c r="G7" s="66">
        <v>7</v>
      </c>
      <c r="H7" s="7"/>
    </row>
    <row r="8" spans="1:8" x14ac:dyDescent="0.25">
      <c r="A8" s="166">
        <v>56</v>
      </c>
      <c r="B8" s="166"/>
      <c r="C8" s="167" t="s">
        <v>222</v>
      </c>
      <c r="D8" s="8" t="s">
        <v>64</v>
      </c>
      <c r="E8" s="9">
        <f>E9+E15+E16</f>
        <v>85577.680000000008</v>
      </c>
      <c r="F8" s="9">
        <f>F9+F15+F16</f>
        <v>85564.62000000001</v>
      </c>
      <c r="G8" s="114">
        <f>(F8/E8*100)</f>
        <v>99.984739011387077</v>
      </c>
      <c r="H8" s="7"/>
    </row>
    <row r="9" spans="1:8" x14ac:dyDescent="0.25">
      <c r="A9" s="166"/>
      <c r="B9" s="166"/>
      <c r="C9" s="167"/>
      <c r="D9" s="8" t="s">
        <v>174</v>
      </c>
      <c r="E9" s="9">
        <f>E11+E12+E13+E14</f>
        <v>84868.08</v>
      </c>
      <c r="F9" s="9">
        <f>F11+F12+F13+F14</f>
        <v>84855.02</v>
      </c>
      <c r="G9" s="114">
        <f t="shared" ref="G9:G51" si="0">(F9/E9*100)</f>
        <v>99.984611411027572</v>
      </c>
      <c r="H9" s="7"/>
    </row>
    <row r="10" spans="1:8" x14ac:dyDescent="0.25">
      <c r="A10" s="166"/>
      <c r="B10" s="166"/>
      <c r="C10" s="167"/>
      <c r="D10" s="8" t="s">
        <v>65</v>
      </c>
      <c r="E10" s="9"/>
      <c r="F10" s="9"/>
      <c r="G10" s="114"/>
      <c r="H10" s="7"/>
    </row>
    <row r="11" spans="1:8" x14ac:dyDescent="0.25">
      <c r="A11" s="166"/>
      <c r="B11" s="166"/>
      <c r="C11" s="167"/>
      <c r="D11" s="10" t="s">
        <v>66</v>
      </c>
      <c r="E11" s="9">
        <f t="shared" ref="E11:F16" si="1">E47+E38+E29+E20</f>
        <v>72115.88</v>
      </c>
      <c r="F11" s="9">
        <f t="shared" si="1"/>
        <v>72102.820000000007</v>
      </c>
      <c r="G11" s="114">
        <f t="shared" si="0"/>
        <v>99.981890257735202</v>
      </c>
      <c r="H11" s="7"/>
    </row>
    <row r="12" spans="1:8" x14ac:dyDescent="0.25">
      <c r="A12" s="166"/>
      <c r="B12" s="166"/>
      <c r="C12" s="167"/>
      <c r="D12" s="10" t="s">
        <v>172</v>
      </c>
      <c r="E12" s="9">
        <f t="shared" si="1"/>
        <v>0</v>
      </c>
      <c r="F12" s="9">
        <f t="shared" si="1"/>
        <v>0</v>
      </c>
      <c r="G12" s="114"/>
      <c r="H12" s="7"/>
    </row>
    <row r="13" spans="1:8" ht="15" customHeight="1" x14ac:dyDescent="0.25">
      <c r="A13" s="166"/>
      <c r="B13" s="166"/>
      <c r="C13" s="167"/>
      <c r="D13" s="10" t="s">
        <v>67</v>
      </c>
      <c r="E13" s="9">
        <f t="shared" si="1"/>
        <v>12752.2</v>
      </c>
      <c r="F13" s="9">
        <f t="shared" si="1"/>
        <v>12752.2</v>
      </c>
      <c r="G13" s="114">
        <f t="shared" si="0"/>
        <v>100</v>
      </c>
      <c r="H13" s="7"/>
    </row>
    <row r="14" spans="1:8" ht="13.5" customHeight="1" x14ac:dyDescent="0.25">
      <c r="A14" s="166"/>
      <c r="B14" s="166"/>
      <c r="C14" s="167"/>
      <c r="D14" s="10" t="s">
        <v>173</v>
      </c>
      <c r="E14" s="9">
        <f t="shared" si="1"/>
        <v>0</v>
      </c>
      <c r="F14" s="9">
        <f t="shared" si="1"/>
        <v>0</v>
      </c>
      <c r="G14" s="114"/>
      <c r="H14" s="7"/>
    </row>
    <row r="15" spans="1:8" ht="30.75" customHeight="1" x14ac:dyDescent="0.25">
      <c r="A15" s="166"/>
      <c r="B15" s="166"/>
      <c r="C15" s="167"/>
      <c r="D15" s="8" t="s">
        <v>175</v>
      </c>
      <c r="E15" s="9">
        <f t="shared" si="1"/>
        <v>709.6</v>
      </c>
      <c r="F15" s="9">
        <f t="shared" si="1"/>
        <v>709.6</v>
      </c>
      <c r="G15" s="114">
        <f t="shared" si="0"/>
        <v>100</v>
      </c>
      <c r="H15" s="7"/>
    </row>
    <row r="16" spans="1:8" x14ac:dyDescent="0.25">
      <c r="A16" s="166"/>
      <c r="B16" s="166"/>
      <c r="C16" s="167"/>
      <c r="D16" s="8" t="s">
        <v>176</v>
      </c>
      <c r="E16" s="9">
        <f t="shared" si="1"/>
        <v>0</v>
      </c>
      <c r="F16" s="9">
        <f t="shared" si="1"/>
        <v>0</v>
      </c>
      <c r="G16" s="114" t="e">
        <f t="shared" si="0"/>
        <v>#DIV/0!</v>
      </c>
      <c r="H16" s="7"/>
    </row>
    <row r="17" spans="1:8" x14ac:dyDescent="0.25">
      <c r="A17" s="166">
        <v>56</v>
      </c>
      <c r="B17" s="166">
        <v>1</v>
      </c>
      <c r="C17" s="167" t="s">
        <v>3</v>
      </c>
      <c r="D17" s="8" t="s">
        <v>64</v>
      </c>
      <c r="E17" s="9">
        <f>E18+E24+E25</f>
        <v>347.03</v>
      </c>
      <c r="F17" s="9">
        <f>F18+F24+F25</f>
        <v>347.03</v>
      </c>
      <c r="G17" s="114">
        <f t="shared" si="0"/>
        <v>100</v>
      </c>
      <c r="H17" s="7"/>
    </row>
    <row r="18" spans="1:8" x14ac:dyDescent="0.25">
      <c r="A18" s="166"/>
      <c r="B18" s="166"/>
      <c r="C18" s="167"/>
      <c r="D18" s="8" t="s">
        <v>174</v>
      </c>
      <c r="E18" s="9">
        <f>E20+E21+E22+E23</f>
        <v>347.03</v>
      </c>
      <c r="F18" s="9">
        <f>F20+F21+F22+F23</f>
        <v>347.03</v>
      </c>
      <c r="G18" s="114">
        <f t="shared" si="0"/>
        <v>100</v>
      </c>
      <c r="H18" s="7"/>
    </row>
    <row r="19" spans="1:8" x14ac:dyDescent="0.25">
      <c r="A19" s="166"/>
      <c r="B19" s="166"/>
      <c r="C19" s="167"/>
      <c r="D19" s="8" t="s">
        <v>65</v>
      </c>
      <c r="E19" s="74"/>
      <c r="F19" s="74"/>
      <c r="G19" s="114" t="e">
        <f t="shared" si="0"/>
        <v>#DIV/0!</v>
      </c>
      <c r="H19" s="7"/>
    </row>
    <row r="20" spans="1:8" x14ac:dyDescent="0.25">
      <c r="A20" s="166"/>
      <c r="B20" s="166"/>
      <c r="C20" s="167"/>
      <c r="D20" s="10" t="s">
        <v>66</v>
      </c>
      <c r="E20" s="56">
        <v>347.03</v>
      </c>
      <c r="F20" s="56">
        <v>347.03</v>
      </c>
      <c r="G20" s="114">
        <f t="shared" si="0"/>
        <v>100</v>
      </c>
      <c r="H20" s="7"/>
    </row>
    <row r="21" spans="1:8" x14ac:dyDescent="0.25">
      <c r="A21" s="166"/>
      <c r="B21" s="166"/>
      <c r="C21" s="167"/>
      <c r="D21" s="10" t="s">
        <v>172</v>
      </c>
      <c r="E21" s="74"/>
      <c r="F21" s="74"/>
      <c r="G21" s="114"/>
      <c r="H21" s="7"/>
    </row>
    <row r="22" spans="1:8" ht="17.25" customHeight="1" x14ac:dyDescent="0.25">
      <c r="A22" s="166"/>
      <c r="B22" s="166"/>
      <c r="C22" s="167"/>
      <c r="D22" s="10" t="s">
        <v>67</v>
      </c>
      <c r="E22" s="74"/>
      <c r="F22" s="74"/>
      <c r="G22" s="114"/>
      <c r="H22" s="7"/>
    </row>
    <row r="23" spans="1:8" ht="17.25" customHeight="1" x14ac:dyDescent="0.25">
      <c r="A23" s="166"/>
      <c r="B23" s="166"/>
      <c r="C23" s="167"/>
      <c r="D23" s="10" t="s">
        <v>173</v>
      </c>
      <c r="E23" s="74"/>
      <c r="F23" s="74"/>
      <c r="G23" s="114"/>
      <c r="H23" s="7"/>
    </row>
    <row r="24" spans="1:8" ht="30" customHeight="1" x14ac:dyDescent="0.25">
      <c r="A24" s="166"/>
      <c r="B24" s="166"/>
      <c r="C24" s="167"/>
      <c r="D24" s="8" t="s">
        <v>175</v>
      </c>
      <c r="E24" s="9"/>
      <c r="F24" s="9"/>
      <c r="G24" s="114"/>
      <c r="H24" s="7"/>
    </row>
    <row r="25" spans="1:8" x14ac:dyDescent="0.25">
      <c r="A25" s="166"/>
      <c r="B25" s="166"/>
      <c r="C25" s="167"/>
      <c r="D25" s="8" t="s">
        <v>176</v>
      </c>
      <c r="E25" s="9"/>
      <c r="F25" s="9"/>
      <c r="G25" s="114"/>
      <c r="H25" s="7"/>
    </row>
    <row r="26" spans="1:8" x14ac:dyDescent="0.25">
      <c r="A26" s="166">
        <v>56</v>
      </c>
      <c r="B26" s="166">
        <v>2</v>
      </c>
      <c r="C26" s="167" t="s">
        <v>13</v>
      </c>
      <c r="D26" s="8" t="s">
        <v>64</v>
      </c>
      <c r="E26" s="9">
        <f>E27+E33+E34</f>
        <v>70291.430000000008</v>
      </c>
      <c r="F26" s="9">
        <f>F27+F33+F34</f>
        <v>70291.430000000008</v>
      </c>
      <c r="G26" s="114">
        <f t="shared" si="0"/>
        <v>100</v>
      </c>
      <c r="H26" s="7"/>
    </row>
    <row r="27" spans="1:8" x14ac:dyDescent="0.25">
      <c r="A27" s="169"/>
      <c r="B27" s="169"/>
      <c r="C27" s="170"/>
      <c r="D27" s="8" t="s">
        <v>174</v>
      </c>
      <c r="E27" s="9">
        <f>E29+E30+E31+E32</f>
        <v>70291.430000000008</v>
      </c>
      <c r="F27" s="9">
        <f>F29+F30+F31+F32</f>
        <v>70291.430000000008</v>
      </c>
      <c r="G27" s="114">
        <f t="shared" si="0"/>
        <v>100</v>
      </c>
      <c r="H27" s="7"/>
    </row>
    <row r="28" spans="1:8" x14ac:dyDescent="0.25">
      <c r="A28" s="169"/>
      <c r="B28" s="169"/>
      <c r="C28" s="170"/>
      <c r="D28" s="8" t="s">
        <v>65</v>
      </c>
      <c r="E28" s="9"/>
      <c r="F28" s="9"/>
      <c r="G28" s="114"/>
      <c r="H28" s="7"/>
    </row>
    <row r="29" spans="1:8" x14ac:dyDescent="0.25">
      <c r="A29" s="169"/>
      <c r="B29" s="169"/>
      <c r="C29" s="170"/>
      <c r="D29" s="10" t="s">
        <v>66</v>
      </c>
      <c r="E29" s="9">
        <v>57539.23</v>
      </c>
      <c r="F29" s="9">
        <v>57539.23</v>
      </c>
      <c r="G29" s="114">
        <f t="shared" si="0"/>
        <v>100</v>
      </c>
      <c r="H29" s="7"/>
    </row>
    <row r="30" spans="1:8" x14ac:dyDescent="0.25">
      <c r="A30" s="169"/>
      <c r="B30" s="169"/>
      <c r="C30" s="170"/>
      <c r="D30" s="10" t="s">
        <v>172</v>
      </c>
      <c r="E30" s="9"/>
      <c r="F30" s="9"/>
      <c r="G30" s="114"/>
      <c r="H30" s="7"/>
    </row>
    <row r="31" spans="1:8" ht="15" customHeight="1" x14ac:dyDescent="0.25">
      <c r="A31" s="169"/>
      <c r="B31" s="169"/>
      <c r="C31" s="170"/>
      <c r="D31" s="10" t="s">
        <v>67</v>
      </c>
      <c r="E31" s="9">
        <v>12752.2</v>
      </c>
      <c r="F31" s="9">
        <v>12752.2</v>
      </c>
      <c r="G31" s="114">
        <f t="shared" si="0"/>
        <v>100</v>
      </c>
      <c r="H31" s="7"/>
    </row>
    <row r="32" spans="1:8" ht="17.25" customHeight="1" x14ac:dyDescent="0.25">
      <c r="A32" s="169"/>
      <c r="B32" s="169"/>
      <c r="C32" s="170"/>
      <c r="D32" s="10" t="s">
        <v>173</v>
      </c>
      <c r="E32" s="9"/>
      <c r="F32" s="9"/>
      <c r="G32" s="114"/>
      <c r="H32" s="7"/>
    </row>
    <row r="33" spans="1:8" ht="29.25" customHeight="1" x14ac:dyDescent="0.25">
      <c r="A33" s="169"/>
      <c r="B33" s="169"/>
      <c r="C33" s="170"/>
      <c r="D33" s="8" t="s">
        <v>175</v>
      </c>
      <c r="E33" s="9"/>
      <c r="F33" s="9"/>
      <c r="G33" s="114"/>
      <c r="H33" s="7"/>
    </row>
    <row r="34" spans="1:8" x14ac:dyDescent="0.25">
      <c r="A34" s="169"/>
      <c r="B34" s="169"/>
      <c r="C34" s="170"/>
      <c r="D34" s="8" t="s">
        <v>176</v>
      </c>
      <c r="E34" s="9"/>
      <c r="F34" s="9"/>
      <c r="G34" s="114"/>
      <c r="H34" s="7"/>
    </row>
    <row r="35" spans="1:8" x14ac:dyDescent="0.25">
      <c r="A35" s="163">
        <v>56</v>
      </c>
      <c r="B35" s="166">
        <v>3</v>
      </c>
      <c r="C35" s="167" t="s">
        <v>69</v>
      </c>
      <c r="D35" s="8" t="s">
        <v>64</v>
      </c>
      <c r="E35" s="9">
        <f>E36+E42+E43</f>
        <v>2377.3000000000002</v>
      </c>
      <c r="F35" s="9">
        <f>F36+F42+F43</f>
        <v>2377.3000000000002</v>
      </c>
      <c r="G35" s="114">
        <f t="shared" si="0"/>
        <v>100</v>
      </c>
      <c r="H35" s="7"/>
    </row>
    <row r="36" spans="1:8" x14ac:dyDescent="0.25">
      <c r="A36" s="164"/>
      <c r="B36" s="169"/>
      <c r="C36" s="170"/>
      <c r="D36" s="8" t="s">
        <v>174</v>
      </c>
      <c r="E36" s="9">
        <f>E38+E39+E40+E41</f>
        <v>2377.3000000000002</v>
      </c>
      <c r="F36" s="9">
        <f>F38+F39+F40+F41</f>
        <v>2377.3000000000002</v>
      </c>
      <c r="G36" s="114">
        <f t="shared" si="0"/>
        <v>100</v>
      </c>
      <c r="H36" s="7"/>
    </row>
    <row r="37" spans="1:8" x14ac:dyDescent="0.25">
      <c r="A37" s="164"/>
      <c r="B37" s="169"/>
      <c r="C37" s="170"/>
      <c r="D37" s="8" t="s">
        <v>65</v>
      </c>
      <c r="E37" s="74"/>
      <c r="F37" s="74"/>
      <c r="G37" s="114"/>
      <c r="H37" s="7"/>
    </row>
    <row r="38" spans="1:8" x14ac:dyDescent="0.25">
      <c r="A38" s="164"/>
      <c r="B38" s="169"/>
      <c r="C38" s="170"/>
      <c r="D38" s="10" t="s">
        <v>66</v>
      </c>
      <c r="E38" s="9">
        <v>2377.3000000000002</v>
      </c>
      <c r="F38" s="9">
        <v>2377.3000000000002</v>
      </c>
      <c r="G38" s="114">
        <f t="shared" si="0"/>
        <v>100</v>
      </c>
      <c r="H38" s="7"/>
    </row>
    <row r="39" spans="1:8" x14ac:dyDescent="0.25">
      <c r="A39" s="164"/>
      <c r="B39" s="169"/>
      <c r="C39" s="170"/>
      <c r="D39" s="10" t="s">
        <v>172</v>
      </c>
      <c r="E39" s="9"/>
      <c r="F39" s="9"/>
      <c r="G39" s="114"/>
      <c r="H39" s="7"/>
    </row>
    <row r="40" spans="1:8" ht="13.5" customHeight="1" x14ac:dyDescent="0.25">
      <c r="A40" s="164"/>
      <c r="B40" s="169"/>
      <c r="C40" s="170"/>
      <c r="D40" s="10" t="s">
        <v>67</v>
      </c>
      <c r="E40" s="9"/>
      <c r="F40" s="9"/>
      <c r="G40" s="114"/>
      <c r="H40" s="7"/>
    </row>
    <row r="41" spans="1:8" ht="17.25" customHeight="1" x14ac:dyDescent="0.25">
      <c r="A41" s="164"/>
      <c r="B41" s="169"/>
      <c r="C41" s="170"/>
      <c r="D41" s="10" t="s">
        <v>173</v>
      </c>
      <c r="E41" s="9"/>
      <c r="F41" s="9"/>
      <c r="G41" s="114"/>
      <c r="H41" s="7"/>
    </row>
    <row r="42" spans="1:8" ht="28.5" customHeight="1" x14ac:dyDescent="0.25">
      <c r="A42" s="164"/>
      <c r="B42" s="169"/>
      <c r="C42" s="170"/>
      <c r="D42" s="8" t="s">
        <v>175</v>
      </c>
      <c r="E42" s="9"/>
      <c r="F42" s="9"/>
      <c r="G42" s="114"/>
      <c r="H42" s="7"/>
    </row>
    <row r="43" spans="1:8" x14ac:dyDescent="0.25">
      <c r="A43" s="164"/>
      <c r="B43" s="169"/>
      <c r="C43" s="170"/>
      <c r="D43" s="8" t="s">
        <v>176</v>
      </c>
      <c r="E43" s="9"/>
      <c r="F43" s="9"/>
      <c r="G43" s="114"/>
      <c r="H43" s="7"/>
    </row>
    <row r="44" spans="1:8" x14ac:dyDescent="0.25">
      <c r="A44" s="166">
        <v>56</v>
      </c>
      <c r="B44" s="166">
        <v>4</v>
      </c>
      <c r="C44" s="168" t="s">
        <v>68</v>
      </c>
      <c r="D44" s="8" t="s">
        <v>64</v>
      </c>
      <c r="E44" s="9">
        <f>E45+E51+E52</f>
        <v>12561.92</v>
      </c>
      <c r="F44" s="9">
        <f>F45+F51+F52</f>
        <v>12548.86</v>
      </c>
      <c r="G44" s="114">
        <f t="shared" si="0"/>
        <v>99.896035001018959</v>
      </c>
      <c r="H44" s="7"/>
    </row>
    <row r="45" spans="1:8" x14ac:dyDescent="0.25">
      <c r="A45" s="166"/>
      <c r="B45" s="166"/>
      <c r="C45" s="168"/>
      <c r="D45" s="8" t="s">
        <v>174</v>
      </c>
      <c r="E45" s="9">
        <f>E47+E48+E49+E50</f>
        <v>11852.32</v>
      </c>
      <c r="F45" s="9">
        <f>F47+F48+F49+F50</f>
        <v>11839.26</v>
      </c>
      <c r="G45" s="114">
        <f t="shared" si="0"/>
        <v>99.889810602481205</v>
      </c>
      <c r="H45" s="7"/>
    </row>
    <row r="46" spans="1:8" x14ac:dyDescent="0.25">
      <c r="A46" s="166"/>
      <c r="B46" s="166"/>
      <c r="C46" s="168"/>
      <c r="D46" s="8" t="s">
        <v>65</v>
      </c>
      <c r="E46" s="9"/>
      <c r="F46" s="9"/>
      <c r="G46" s="114"/>
      <c r="H46" s="7"/>
    </row>
    <row r="47" spans="1:8" x14ac:dyDescent="0.25">
      <c r="A47" s="166"/>
      <c r="B47" s="166"/>
      <c r="C47" s="168"/>
      <c r="D47" s="10" t="s">
        <v>66</v>
      </c>
      <c r="E47" s="9">
        <v>11852.32</v>
      </c>
      <c r="F47" s="9">
        <v>11839.26</v>
      </c>
      <c r="G47" s="114">
        <f t="shared" si="0"/>
        <v>99.889810602481205</v>
      </c>
      <c r="H47" s="7"/>
    </row>
    <row r="48" spans="1:8" x14ac:dyDescent="0.25">
      <c r="A48" s="166"/>
      <c r="B48" s="166"/>
      <c r="C48" s="168"/>
      <c r="D48" s="10" t="s">
        <v>172</v>
      </c>
      <c r="E48" s="9"/>
      <c r="F48" s="9"/>
      <c r="G48" s="114"/>
      <c r="H48" s="7"/>
    </row>
    <row r="49" spans="1:8" ht="15.75" customHeight="1" x14ac:dyDescent="0.25">
      <c r="A49" s="166"/>
      <c r="B49" s="166"/>
      <c r="C49" s="168"/>
      <c r="D49" s="10" t="s">
        <v>67</v>
      </c>
      <c r="E49" s="9"/>
      <c r="F49" s="9"/>
      <c r="G49" s="114"/>
      <c r="H49" s="7"/>
    </row>
    <row r="50" spans="1:8" ht="13.5" customHeight="1" x14ac:dyDescent="0.25">
      <c r="A50" s="166"/>
      <c r="B50" s="166"/>
      <c r="C50" s="168"/>
      <c r="D50" s="10" t="s">
        <v>173</v>
      </c>
      <c r="E50" s="9">
        <v>0</v>
      </c>
      <c r="F50" s="9">
        <v>0</v>
      </c>
      <c r="G50" s="114" t="e">
        <f t="shared" si="0"/>
        <v>#DIV/0!</v>
      </c>
      <c r="H50" s="7"/>
    </row>
    <row r="51" spans="1:8" ht="29.25" customHeight="1" x14ac:dyDescent="0.25">
      <c r="A51" s="166"/>
      <c r="B51" s="166"/>
      <c r="C51" s="168"/>
      <c r="D51" s="8" t="s">
        <v>175</v>
      </c>
      <c r="E51" s="9">
        <v>709.6</v>
      </c>
      <c r="F51" s="9">
        <v>709.6</v>
      </c>
      <c r="G51" s="114">
        <f t="shared" si="0"/>
        <v>100</v>
      </c>
      <c r="H51" s="7"/>
    </row>
    <row r="52" spans="1:8" x14ac:dyDescent="0.25">
      <c r="A52" s="166"/>
      <c r="B52" s="166"/>
      <c r="C52" s="168"/>
      <c r="D52" s="8" t="s">
        <v>176</v>
      </c>
      <c r="E52" s="74"/>
      <c r="F52" s="74"/>
      <c r="G52" s="114"/>
      <c r="H52" s="7"/>
    </row>
    <row r="54" spans="1:8" ht="60" x14ac:dyDescent="0.25">
      <c r="C54" s="81" t="s">
        <v>179</v>
      </c>
      <c r="E54" s="116" t="s">
        <v>231</v>
      </c>
    </row>
    <row r="55" spans="1:8" x14ac:dyDescent="0.25">
      <c r="D55" s="115" t="s">
        <v>220</v>
      </c>
      <c r="E55" s="117" t="s">
        <v>221</v>
      </c>
    </row>
  </sheetData>
  <mergeCells count="23">
    <mergeCell ref="A44:A52"/>
    <mergeCell ref="B44:B52"/>
    <mergeCell ref="C44:C52"/>
    <mergeCell ref="A26:A34"/>
    <mergeCell ref="B26:B34"/>
    <mergeCell ref="C26:C34"/>
    <mergeCell ref="A35:A43"/>
    <mergeCell ref="B35:B43"/>
    <mergeCell ref="C35:C43"/>
    <mergeCell ref="A8:A16"/>
    <mergeCell ref="B8:B16"/>
    <mergeCell ref="C8:C16"/>
    <mergeCell ref="A17:A25"/>
    <mergeCell ref="B17:B25"/>
    <mergeCell ref="C17:C25"/>
    <mergeCell ref="G4:G6"/>
    <mergeCell ref="E5:E6"/>
    <mergeCell ref="F5:F6"/>
    <mergeCell ref="B2:F2"/>
    <mergeCell ref="A4:B5"/>
    <mergeCell ref="C4:C6"/>
    <mergeCell ref="D4:D6"/>
    <mergeCell ref="E4:F4"/>
  </mergeCells>
  <pageMargins left="0.78740157480314965" right="0.39370078740157483" top="0.35433070866141736" bottom="0.35433070866141736" header="0.11811023622047245" footer="0.11811023622047245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opLeftCell="A13" zoomScaleNormal="100" workbookViewId="0">
      <selection activeCell="E13" sqref="E13"/>
    </sheetView>
  </sheetViews>
  <sheetFormatPr defaultRowHeight="12.75" x14ac:dyDescent="0.2"/>
  <cols>
    <col min="1" max="4" width="4.85546875" style="17" customWidth="1"/>
    <col min="5" max="5" width="23.85546875" style="17" customWidth="1"/>
    <col min="6" max="6" width="18.7109375" style="17" customWidth="1"/>
    <col min="7" max="7" width="10.7109375" style="17" customWidth="1"/>
    <col min="8" max="8" width="11.140625" style="17" customWidth="1"/>
    <col min="9" max="9" width="30.5703125" style="17" customWidth="1"/>
    <col min="10" max="10" width="39.42578125" style="75" customWidth="1"/>
    <col min="11" max="11" width="14" style="17" customWidth="1"/>
    <col min="12" max="16384" width="9.140625" style="17"/>
  </cols>
  <sheetData>
    <row r="2" spans="1:11" ht="39" customHeight="1" x14ac:dyDescent="0.2">
      <c r="B2" s="182" t="s">
        <v>237</v>
      </c>
      <c r="C2" s="182"/>
      <c r="D2" s="182"/>
      <c r="E2" s="182"/>
      <c r="F2" s="182"/>
      <c r="G2" s="182"/>
      <c r="H2" s="182"/>
      <c r="I2" s="182"/>
      <c r="J2" s="182"/>
      <c r="K2" s="182"/>
    </row>
    <row r="4" spans="1:11" ht="42" customHeight="1" x14ac:dyDescent="0.2">
      <c r="A4" s="184" t="s">
        <v>43</v>
      </c>
      <c r="B4" s="185"/>
      <c r="C4" s="185"/>
      <c r="D4" s="185"/>
      <c r="E4" s="183" t="s">
        <v>181</v>
      </c>
      <c r="F4" s="186" t="s">
        <v>182</v>
      </c>
      <c r="G4" s="186" t="s">
        <v>183</v>
      </c>
      <c r="H4" s="186" t="s">
        <v>184</v>
      </c>
      <c r="I4" s="186" t="s">
        <v>141</v>
      </c>
      <c r="J4" s="183" t="s">
        <v>70</v>
      </c>
      <c r="K4" s="183" t="s">
        <v>71</v>
      </c>
    </row>
    <row r="5" spans="1:11" ht="48.75" customHeight="1" x14ac:dyDescent="0.2">
      <c r="A5" s="62" t="s">
        <v>44</v>
      </c>
      <c r="B5" s="62" t="s">
        <v>45</v>
      </c>
      <c r="C5" s="62" t="s">
        <v>46</v>
      </c>
      <c r="D5" s="59" t="s">
        <v>47</v>
      </c>
      <c r="E5" s="183"/>
      <c r="F5" s="187"/>
      <c r="G5" s="187"/>
      <c r="H5" s="187"/>
      <c r="I5" s="187"/>
      <c r="J5" s="183"/>
      <c r="K5" s="183"/>
    </row>
    <row r="6" spans="1:11" x14ac:dyDescent="0.2">
      <c r="A6" s="21">
        <v>1</v>
      </c>
      <c r="B6" s="21">
        <v>2</v>
      </c>
      <c r="C6" s="21">
        <v>3</v>
      </c>
      <c r="D6" s="68">
        <v>4</v>
      </c>
      <c r="E6" s="68">
        <v>5</v>
      </c>
      <c r="F6" s="89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</row>
    <row r="7" spans="1:11" x14ac:dyDescent="0.2">
      <c r="A7" s="46">
        <v>56</v>
      </c>
      <c r="B7" s="46">
        <v>1</v>
      </c>
      <c r="C7" s="46"/>
      <c r="D7" s="48"/>
      <c r="E7" s="180" t="s">
        <v>185</v>
      </c>
      <c r="F7" s="181"/>
      <c r="G7" s="178"/>
      <c r="H7" s="178"/>
      <c r="I7" s="178"/>
      <c r="J7" s="179"/>
      <c r="K7" s="61"/>
    </row>
    <row r="8" spans="1:11" ht="166.5" customHeight="1" x14ac:dyDescent="0.2">
      <c r="A8" s="47">
        <v>56</v>
      </c>
      <c r="B8" s="47">
        <v>1</v>
      </c>
      <c r="C8" s="47" t="s">
        <v>48</v>
      </c>
      <c r="D8" s="49">
        <v>1</v>
      </c>
      <c r="E8" s="50" t="s">
        <v>246</v>
      </c>
      <c r="F8" s="50" t="s">
        <v>169</v>
      </c>
      <c r="G8" s="59" t="s">
        <v>243</v>
      </c>
      <c r="H8" s="89" t="s">
        <v>243</v>
      </c>
      <c r="I8" s="90" t="s">
        <v>151</v>
      </c>
      <c r="J8" s="95" t="s">
        <v>244</v>
      </c>
      <c r="K8" s="59"/>
    </row>
    <row r="9" spans="1:11" ht="168" customHeight="1" x14ac:dyDescent="0.2">
      <c r="A9" s="47">
        <v>56</v>
      </c>
      <c r="B9" s="47">
        <v>1</v>
      </c>
      <c r="C9" s="47" t="s">
        <v>48</v>
      </c>
      <c r="D9" s="49">
        <v>2</v>
      </c>
      <c r="E9" s="60" t="s">
        <v>247</v>
      </c>
      <c r="F9" s="90" t="s">
        <v>169</v>
      </c>
      <c r="G9" s="134" t="s">
        <v>243</v>
      </c>
      <c r="H9" s="134" t="s">
        <v>243</v>
      </c>
      <c r="I9" s="90" t="s">
        <v>150</v>
      </c>
      <c r="J9" s="76" t="s">
        <v>248</v>
      </c>
      <c r="K9" s="59"/>
    </row>
    <row r="10" spans="1:11" x14ac:dyDescent="0.2">
      <c r="A10" s="46" t="s">
        <v>50</v>
      </c>
      <c r="B10" s="46" t="s">
        <v>52</v>
      </c>
      <c r="C10" s="46" t="s">
        <v>49</v>
      </c>
      <c r="D10" s="48"/>
      <c r="E10" s="176" t="s">
        <v>186</v>
      </c>
      <c r="F10" s="177"/>
      <c r="G10" s="178"/>
      <c r="H10" s="178"/>
      <c r="I10" s="178"/>
      <c r="J10" s="179"/>
      <c r="K10" s="61"/>
    </row>
    <row r="11" spans="1:11" ht="66.75" customHeight="1" x14ac:dyDescent="0.2">
      <c r="A11" s="47" t="s">
        <v>50</v>
      </c>
      <c r="B11" s="47" t="s">
        <v>52</v>
      </c>
      <c r="C11" s="47" t="s">
        <v>49</v>
      </c>
      <c r="D11" s="49" t="s">
        <v>51</v>
      </c>
      <c r="E11" s="32" t="s">
        <v>227</v>
      </c>
      <c r="F11" s="32" t="s">
        <v>169</v>
      </c>
      <c r="G11" s="134" t="s">
        <v>243</v>
      </c>
      <c r="H11" s="134" t="s">
        <v>243</v>
      </c>
      <c r="I11" s="90" t="s">
        <v>142</v>
      </c>
      <c r="J11" s="90" t="s">
        <v>74</v>
      </c>
      <c r="K11" s="59"/>
    </row>
    <row r="12" spans="1:11" ht="92.25" customHeight="1" x14ac:dyDescent="0.2">
      <c r="A12" s="47" t="s">
        <v>50</v>
      </c>
      <c r="B12" s="47" t="s">
        <v>52</v>
      </c>
      <c r="C12" s="47" t="s">
        <v>49</v>
      </c>
      <c r="D12" s="49" t="s">
        <v>52</v>
      </c>
      <c r="E12" s="32" t="s">
        <v>226</v>
      </c>
      <c r="F12" s="32" t="s">
        <v>169</v>
      </c>
      <c r="G12" s="134" t="s">
        <v>243</v>
      </c>
      <c r="H12" s="134" t="s">
        <v>243</v>
      </c>
      <c r="I12" s="90" t="s">
        <v>143</v>
      </c>
      <c r="J12" s="90" t="s">
        <v>73</v>
      </c>
      <c r="K12" s="59"/>
    </row>
    <row r="13" spans="1:11" ht="81.75" customHeight="1" x14ac:dyDescent="0.2">
      <c r="A13" s="47" t="s">
        <v>50</v>
      </c>
      <c r="B13" s="47" t="s">
        <v>52</v>
      </c>
      <c r="C13" s="47" t="s">
        <v>49</v>
      </c>
      <c r="D13" s="49" t="s">
        <v>53</v>
      </c>
      <c r="E13" s="32" t="s">
        <v>187</v>
      </c>
      <c r="F13" s="32" t="s">
        <v>169</v>
      </c>
      <c r="G13" s="134" t="s">
        <v>243</v>
      </c>
      <c r="H13" s="134" t="s">
        <v>243</v>
      </c>
      <c r="I13" s="90" t="s">
        <v>144</v>
      </c>
      <c r="J13" s="32" t="s">
        <v>130</v>
      </c>
      <c r="K13" s="59"/>
    </row>
    <row r="14" spans="1:11" x14ac:dyDescent="0.2">
      <c r="A14" s="46" t="s">
        <v>50</v>
      </c>
      <c r="B14" s="46" t="s">
        <v>53</v>
      </c>
      <c r="C14" s="46"/>
      <c r="D14" s="48"/>
      <c r="E14" s="172" t="s">
        <v>72</v>
      </c>
      <c r="F14" s="173"/>
      <c r="G14" s="174"/>
      <c r="H14" s="174"/>
      <c r="I14" s="174"/>
      <c r="J14" s="175"/>
      <c r="K14" s="61"/>
    </row>
    <row r="15" spans="1:11" ht="97.5" customHeight="1" x14ac:dyDescent="0.2">
      <c r="A15" s="47" t="s">
        <v>50</v>
      </c>
      <c r="B15" s="47" t="s">
        <v>53</v>
      </c>
      <c r="C15" s="47" t="s">
        <v>54</v>
      </c>
      <c r="D15" s="49" t="s">
        <v>51</v>
      </c>
      <c r="E15" s="50" t="s">
        <v>188</v>
      </c>
      <c r="F15" s="50" t="s">
        <v>169</v>
      </c>
      <c r="G15" s="134" t="s">
        <v>243</v>
      </c>
      <c r="H15" s="134" t="s">
        <v>243</v>
      </c>
      <c r="I15" s="90" t="s">
        <v>145</v>
      </c>
      <c r="J15" s="90" t="s">
        <v>131</v>
      </c>
      <c r="K15" s="51"/>
    </row>
    <row r="16" spans="1:11" ht="84.75" customHeight="1" x14ac:dyDescent="0.2">
      <c r="A16" s="47" t="s">
        <v>50</v>
      </c>
      <c r="B16" s="47" t="s">
        <v>53</v>
      </c>
      <c r="C16" s="47" t="s">
        <v>54</v>
      </c>
      <c r="D16" s="49" t="s">
        <v>52</v>
      </c>
      <c r="E16" s="50" t="s">
        <v>228</v>
      </c>
      <c r="F16" s="50" t="s">
        <v>169</v>
      </c>
      <c r="G16" s="134" t="s">
        <v>243</v>
      </c>
      <c r="H16" s="134" t="s">
        <v>243</v>
      </c>
      <c r="I16" s="90" t="s">
        <v>132</v>
      </c>
      <c r="J16" s="90" t="s">
        <v>189</v>
      </c>
      <c r="K16" s="51"/>
    </row>
    <row r="17" spans="1:11" ht="76.5" customHeight="1" x14ac:dyDescent="0.2">
      <c r="A17" s="47" t="s">
        <v>50</v>
      </c>
      <c r="B17" s="47" t="s">
        <v>53</v>
      </c>
      <c r="C17" s="47" t="s">
        <v>54</v>
      </c>
      <c r="D17" s="49" t="s">
        <v>53</v>
      </c>
      <c r="E17" s="50" t="s">
        <v>229</v>
      </c>
      <c r="F17" s="50" t="s">
        <v>169</v>
      </c>
      <c r="G17" s="134" t="s">
        <v>243</v>
      </c>
      <c r="H17" s="134" t="s">
        <v>243</v>
      </c>
      <c r="I17" s="95" t="s">
        <v>146</v>
      </c>
      <c r="J17" s="90" t="s">
        <v>245</v>
      </c>
      <c r="K17" s="51"/>
    </row>
    <row r="19" spans="1:11" ht="39.75" customHeight="1" x14ac:dyDescent="0.2">
      <c r="D19" s="171" t="s">
        <v>180</v>
      </c>
      <c r="E19" s="171"/>
      <c r="F19" s="84"/>
      <c r="G19" s="45"/>
      <c r="H19" s="45" t="s">
        <v>231</v>
      </c>
      <c r="I19" s="45"/>
    </row>
  </sheetData>
  <mergeCells count="13">
    <mergeCell ref="D19:E19"/>
    <mergeCell ref="E14:J14"/>
    <mergeCell ref="E10:J10"/>
    <mergeCell ref="E7:J7"/>
    <mergeCell ref="B2:K2"/>
    <mergeCell ref="K4:K5"/>
    <mergeCell ref="E4:E5"/>
    <mergeCell ref="J4:J5"/>
    <mergeCell ref="A4:D4"/>
    <mergeCell ref="F4:F5"/>
    <mergeCell ref="G4:G5"/>
    <mergeCell ref="H4:H5"/>
    <mergeCell ref="I4:I5"/>
  </mergeCells>
  <pageMargins left="0.19685039370078741" right="0.19685039370078741" top="0.35433070866141736" bottom="0" header="0.11811023622047245" footer="0"/>
  <pageSetup paperSize="9" scale="85" orientation="landscape" r:id="rId1"/>
  <rowBreaks count="1" manualBreakCount="1">
    <brk id="1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22" zoomScaleNormal="100" workbookViewId="0">
      <selection activeCell="I36" sqref="I36"/>
    </sheetView>
  </sheetViews>
  <sheetFormatPr defaultRowHeight="12.75" x14ac:dyDescent="0.2"/>
  <cols>
    <col min="1" max="2" width="6.5703125" style="23" customWidth="1"/>
    <col min="3" max="3" width="4.42578125" style="23" customWidth="1"/>
    <col min="4" max="4" width="53.7109375" style="27" customWidth="1"/>
    <col min="5" max="6" width="9.85546875" style="23" customWidth="1"/>
    <col min="7" max="7" width="9.7109375" style="25" customWidth="1"/>
    <col min="8" max="8" width="10.7109375" style="25" customWidth="1"/>
    <col min="9" max="9" width="13.140625" style="23" customWidth="1"/>
    <col min="10" max="10" width="10.5703125" style="23" customWidth="1"/>
    <col min="11" max="11" width="10.140625" style="17" customWidth="1"/>
    <col min="12" max="12" width="18.28515625" style="17" customWidth="1"/>
    <col min="13" max="16384" width="9.140625" style="17"/>
  </cols>
  <sheetData>
    <row r="2" spans="1:12" ht="32.25" customHeight="1" x14ac:dyDescent="0.25">
      <c r="B2" s="190" t="s">
        <v>249</v>
      </c>
      <c r="C2" s="190"/>
      <c r="D2" s="190"/>
      <c r="E2" s="190"/>
      <c r="F2" s="190"/>
      <c r="G2" s="190"/>
      <c r="H2" s="190"/>
      <c r="I2" s="190"/>
      <c r="J2" s="190"/>
      <c r="K2" s="190"/>
    </row>
    <row r="5" spans="1:12" ht="28.5" customHeight="1" x14ac:dyDescent="0.2">
      <c r="A5" s="183" t="s">
        <v>43</v>
      </c>
      <c r="B5" s="183"/>
      <c r="C5" s="183" t="s">
        <v>75</v>
      </c>
      <c r="D5" s="191" t="s">
        <v>76</v>
      </c>
      <c r="E5" s="183" t="s">
        <v>77</v>
      </c>
      <c r="F5" s="193" t="s">
        <v>190</v>
      </c>
      <c r="G5" s="194"/>
      <c r="H5" s="195"/>
      <c r="I5" s="183" t="s">
        <v>147</v>
      </c>
      <c r="J5" s="183" t="s">
        <v>148</v>
      </c>
      <c r="K5" s="183" t="s">
        <v>149</v>
      </c>
      <c r="L5" s="183" t="s">
        <v>78</v>
      </c>
    </row>
    <row r="6" spans="1:12" ht="51.75" customHeight="1" x14ac:dyDescent="0.2">
      <c r="A6" s="183"/>
      <c r="B6" s="183"/>
      <c r="C6" s="183"/>
      <c r="D6" s="191"/>
      <c r="E6" s="183"/>
      <c r="F6" s="186" t="s">
        <v>253</v>
      </c>
      <c r="G6" s="188" t="s">
        <v>250</v>
      </c>
      <c r="H6" s="189" t="s">
        <v>251</v>
      </c>
      <c r="I6" s="183"/>
      <c r="J6" s="183"/>
      <c r="K6" s="183"/>
      <c r="L6" s="183"/>
    </row>
    <row r="7" spans="1:12" ht="70.5" customHeight="1" x14ac:dyDescent="0.2">
      <c r="A7" s="80" t="s">
        <v>44</v>
      </c>
      <c r="B7" s="80" t="s">
        <v>45</v>
      </c>
      <c r="C7" s="183"/>
      <c r="D7" s="191"/>
      <c r="E7" s="183"/>
      <c r="F7" s="192"/>
      <c r="G7" s="188"/>
      <c r="H7" s="189"/>
      <c r="I7" s="183"/>
      <c r="J7" s="183"/>
      <c r="K7" s="183"/>
      <c r="L7" s="183"/>
    </row>
    <row r="8" spans="1:12" ht="12.75" customHeight="1" x14ac:dyDescent="0.2">
      <c r="A8" s="92">
        <v>1</v>
      </c>
      <c r="B8" s="92">
        <v>2</v>
      </c>
      <c r="C8" s="89">
        <v>3</v>
      </c>
      <c r="D8" s="89">
        <v>4</v>
      </c>
      <c r="E8" s="89">
        <v>5</v>
      </c>
      <c r="F8" s="91">
        <v>6</v>
      </c>
      <c r="G8" s="13">
        <v>7</v>
      </c>
      <c r="H8" s="77">
        <v>8</v>
      </c>
      <c r="I8" s="89">
        <v>9</v>
      </c>
      <c r="J8" s="89">
        <v>10</v>
      </c>
      <c r="K8" s="89">
        <v>11</v>
      </c>
      <c r="L8" s="89">
        <v>12</v>
      </c>
    </row>
    <row r="9" spans="1:12" s="39" customFormat="1" ht="38.25" x14ac:dyDescent="0.2">
      <c r="A9" s="34">
        <v>56</v>
      </c>
      <c r="B9" s="34"/>
      <c r="C9" s="79"/>
      <c r="D9" s="36" t="s">
        <v>252</v>
      </c>
      <c r="E9" s="14"/>
      <c r="F9" s="14"/>
      <c r="G9" s="37"/>
      <c r="H9" s="38"/>
      <c r="I9" s="35"/>
      <c r="J9" s="35"/>
      <c r="K9" s="35"/>
      <c r="L9" s="28"/>
    </row>
    <row r="10" spans="1:12" ht="38.25" x14ac:dyDescent="0.2">
      <c r="A10" s="80">
        <v>56</v>
      </c>
      <c r="B10" s="80"/>
      <c r="C10" s="78">
        <v>1</v>
      </c>
      <c r="D10" s="24" t="s">
        <v>103</v>
      </c>
      <c r="E10" s="3" t="s">
        <v>118</v>
      </c>
      <c r="F10" s="135">
        <v>94.5</v>
      </c>
      <c r="G10" s="149">
        <v>95.3</v>
      </c>
      <c r="H10" s="149">
        <v>94.7</v>
      </c>
      <c r="I10" s="127">
        <f>H10-G10</f>
        <v>-0.59999999999999432</v>
      </c>
      <c r="J10" s="128">
        <f>H10/G10*100</f>
        <v>99.370409233997904</v>
      </c>
      <c r="K10" s="128">
        <f>H10/F10*100</f>
        <v>100.21164021164022</v>
      </c>
      <c r="L10" s="29"/>
    </row>
    <row r="11" spans="1:12" ht="51" x14ac:dyDescent="0.2">
      <c r="A11" s="80">
        <v>56</v>
      </c>
      <c r="B11" s="80"/>
      <c r="C11" s="78">
        <v>2</v>
      </c>
      <c r="D11" s="29" t="s">
        <v>126</v>
      </c>
      <c r="E11" s="3" t="s">
        <v>118</v>
      </c>
      <c r="F11" s="135">
        <v>0</v>
      </c>
      <c r="G11" s="149">
        <v>0</v>
      </c>
      <c r="H11" s="149">
        <v>0</v>
      </c>
      <c r="I11" s="127">
        <f>H11-G11</f>
        <v>0</v>
      </c>
      <c r="J11" s="129">
        <v>100</v>
      </c>
      <c r="K11" s="129">
        <v>100</v>
      </c>
      <c r="L11" s="29"/>
    </row>
    <row r="12" spans="1:12" ht="15" x14ac:dyDescent="0.2">
      <c r="A12" s="80">
        <v>56</v>
      </c>
      <c r="B12" s="80"/>
      <c r="C12" s="78">
        <v>3</v>
      </c>
      <c r="D12" s="29" t="s">
        <v>104</v>
      </c>
      <c r="E12" s="3" t="s">
        <v>118</v>
      </c>
      <c r="F12" s="135">
        <v>92.3</v>
      </c>
      <c r="G12" s="149">
        <v>90.5</v>
      </c>
      <c r="H12" s="149">
        <v>91.7</v>
      </c>
      <c r="I12" s="127">
        <f>H12-G12</f>
        <v>1.2000000000000028</v>
      </c>
      <c r="J12" s="128">
        <f>H12/G12*100</f>
        <v>101.32596685082873</v>
      </c>
      <c r="K12" s="128">
        <f t="shared" ref="K12" si="0">H12/F12*100</f>
        <v>99.349945828819074</v>
      </c>
      <c r="L12" s="29"/>
    </row>
    <row r="13" spans="1:12" ht="55.5" customHeight="1" x14ac:dyDescent="0.2">
      <c r="A13" s="80">
        <v>56</v>
      </c>
      <c r="B13" s="80"/>
      <c r="C13" s="78">
        <v>4</v>
      </c>
      <c r="D13" s="70" t="s">
        <v>98</v>
      </c>
      <c r="E13" s="68" t="s">
        <v>118</v>
      </c>
      <c r="F13" s="112">
        <v>16.899999999999999</v>
      </c>
      <c r="G13" s="112">
        <v>30</v>
      </c>
      <c r="H13" s="112">
        <v>7.9</v>
      </c>
      <c r="I13" s="112">
        <f>H13-G13</f>
        <v>-22.1</v>
      </c>
      <c r="J13" s="130">
        <f>H13/G13*100</f>
        <v>26.333333333333336</v>
      </c>
      <c r="K13" s="128">
        <f>H13/F13*100</f>
        <v>46.745562130177518</v>
      </c>
      <c r="L13" s="70"/>
    </row>
    <row r="14" spans="1:12" ht="25.5" x14ac:dyDescent="0.2">
      <c r="A14" s="80">
        <v>56</v>
      </c>
      <c r="B14" s="80"/>
      <c r="C14" s="78">
        <v>5</v>
      </c>
      <c r="D14" s="29" t="s">
        <v>124</v>
      </c>
      <c r="E14" s="15" t="s">
        <v>105</v>
      </c>
      <c r="F14" s="131" t="s">
        <v>106</v>
      </c>
      <c r="G14" s="131" t="s">
        <v>106</v>
      </c>
      <c r="H14" s="131" t="s">
        <v>106</v>
      </c>
      <c r="I14" s="129">
        <v>0</v>
      </c>
      <c r="J14" s="129">
        <v>100</v>
      </c>
      <c r="K14" s="129">
        <v>100</v>
      </c>
      <c r="L14" s="76" t="s">
        <v>107</v>
      </c>
    </row>
    <row r="15" spans="1:12" ht="25.5" x14ac:dyDescent="0.2">
      <c r="A15" s="21">
        <v>56</v>
      </c>
      <c r="B15" s="21">
        <v>1</v>
      </c>
      <c r="C15" s="21">
        <v>1</v>
      </c>
      <c r="D15" s="28" t="s">
        <v>5</v>
      </c>
      <c r="E15" s="21"/>
      <c r="F15" s="112"/>
      <c r="G15" s="112"/>
      <c r="H15" s="112"/>
      <c r="I15" s="132"/>
      <c r="J15" s="132"/>
      <c r="K15" s="133"/>
      <c r="L15" s="133"/>
    </row>
    <row r="16" spans="1:12" ht="66" customHeight="1" x14ac:dyDescent="0.2">
      <c r="A16" s="21">
        <v>56</v>
      </c>
      <c r="B16" s="21">
        <v>1</v>
      </c>
      <c r="C16" s="21">
        <v>1</v>
      </c>
      <c r="D16" s="29" t="s">
        <v>79</v>
      </c>
      <c r="E16" s="20" t="s">
        <v>86</v>
      </c>
      <c r="F16" s="112">
        <v>0</v>
      </c>
      <c r="G16" s="112">
        <v>0</v>
      </c>
      <c r="H16" s="112">
        <v>0</v>
      </c>
      <c r="I16" s="132">
        <v>0</v>
      </c>
      <c r="J16" s="132">
        <v>100</v>
      </c>
      <c r="K16" s="132">
        <v>100</v>
      </c>
      <c r="L16" s="133"/>
    </row>
    <row r="17" spans="1:12" ht="25.5" x14ac:dyDescent="0.2">
      <c r="A17" s="21">
        <v>56</v>
      </c>
      <c r="B17" s="21">
        <v>1</v>
      </c>
      <c r="C17" s="21">
        <v>2</v>
      </c>
      <c r="D17" s="30" t="s">
        <v>80</v>
      </c>
      <c r="E17" s="20" t="s">
        <v>118</v>
      </c>
      <c r="F17" s="112">
        <v>102.2</v>
      </c>
      <c r="G17" s="112">
        <v>100</v>
      </c>
      <c r="H17" s="112">
        <v>96.5</v>
      </c>
      <c r="I17" s="112">
        <f>H17-G17</f>
        <v>-3.5</v>
      </c>
      <c r="J17" s="132">
        <f>H17/G17*100</f>
        <v>96.5</v>
      </c>
      <c r="K17" s="128">
        <f t="shared" ref="K17:K30" si="1">H17/F17*100</f>
        <v>94.422700587084137</v>
      </c>
      <c r="L17" s="12"/>
    </row>
    <row r="18" spans="1:12" x14ac:dyDescent="0.2">
      <c r="A18" s="21">
        <v>56</v>
      </c>
      <c r="B18" s="21">
        <v>1</v>
      </c>
      <c r="C18" s="21">
        <v>3</v>
      </c>
      <c r="D18" s="30" t="s">
        <v>81</v>
      </c>
      <c r="E18" s="20" t="s">
        <v>118</v>
      </c>
      <c r="F18" s="112">
        <v>97</v>
      </c>
      <c r="G18" s="112">
        <v>100</v>
      </c>
      <c r="H18" s="112">
        <v>97.3</v>
      </c>
      <c r="I18" s="112">
        <f>H18-G18</f>
        <v>-2.7000000000000028</v>
      </c>
      <c r="J18" s="130">
        <f>H18/G18*100</f>
        <v>97.3</v>
      </c>
      <c r="K18" s="128">
        <f t="shared" si="1"/>
        <v>100.30927835051546</v>
      </c>
      <c r="L18" s="69"/>
    </row>
    <row r="19" spans="1:12" ht="25.5" x14ac:dyDescent="0.2">
      <c r="A19" s="21">
        <v>56</v>
      </c>
      <c r="B19" s="21">
        <v>1</v>
      </c>
      <c r="C19" s="21">
        <v>4</v>
      </c>
      <c r="D19" s="30" t="s">
        <v>82</v>
      </c>
      <c r="E19" s="20" t="s">
        <v>88</v>
      </c>
      <c r="F19" s="112">
        <v>0</v>
      </c>
      <c r="G19" s="112">
        <v>0</v>
      </c>
      <c r="H19" s="112">
        <v>0</v>
      </c>
      <c r="I19" s="132">
        <v>0</v>
      </c>
      <c r="J19" s="132">
        <v>100</v>
      </c>
      <c r="K19" s="132">
        <v>100</v>
      </c>
      <c r="L19" s="12"/>
    </row>
    <row r="20" spans="1:12" ht="41.25" customHeight="1" x14ac:dyDescent="0.2">
      <c r="A20" s="21">
        <v>56</v>
      </c>
      <c r="B20" s="21">
        <v>1</v>
      </c>
      <c r="C20" s="21">
        <v>5</v>
      </c>
      <c r="D20" s="30" t="s">
        <v>83</v>
      </c>
      <c r="E20" s="21" t="s">
        <v>89</v>
      </c>
      <c r="F20" s="112">
        <v>56</v>
      </c>
      <c r="G20" s="112">
        <v>60</v>
      </c>
      <c r="H20" s="112">
        <v>48.8</v>
      </c>
      <c r="I20" s="112">
        <f>H20-G20</f>
        <v>-11.200000000000003</v>
      </c>
      <c r="J20" s="130">
        <f>H20/G20*100</f>
        <v>81.333333333333329</v>
      </c>
      <c r="K20" s="128">
        <f t="shared" si="1"/>
        <v>87.142857142857139</v>
      </c>
      <c r="L20" s="96"/>
    </row>
    <row r="21" spans="1:12" ht="51" x14ac:dyDescent="0.2">
      <c r="A21" s="21">
        <v>56</v>
      </c>
      <c r="B21" s="21">
        <v>1</v>
      </c>
      <c r="C21" s="21">
        <v>6</v>
      </c>
      <c r="D21" s="31" t="s">
        <v>84</v>
      </c>
      <c r="E21" s="21" t="s">
        <v>90</v>
      </c>
      <c r="F21" s="112">
        <v>6</v>
      </c>
      <c r="G21" s="112">
        <v>6</v>
      </c>
      <c r="H21" s="112">
        <v>5</v>
      </c>
      <c r="I21" s="112">
        <f>H21-G21</f>
        <v>-1</v>
      </c>
      <c r="J21" s="130">
        <f>H21/G21*100</f>
        <v>83.333333333333343</v>
      </c>
      <c r="K21" s="128">
        <f t="shared" si="1"/>
        <v>83.333333333333343</v>
      </c>
      <c r="L21" s="12"/>
    </row>
    <row r="22" spans="1:12" ht="25.5" x14ac:dyDescent="0.2">
      <c r="A22" s="21">
        <v>56</v>
      </c>
      <c r="B22" s="21">
        <v>1</v>
      </c>
      <c r="C22" s="21">
        <v>7</v>
      </c>
      <c r="D22" s="31" t="s">
        <v>85</v>
      </c>
      <c r="E22" s="15" t="s">
        <v>97</v>
      </c>
      <c r="F22" s="112">
        <v>1</v>
      </c>
      <c r="G22" s="112">
        <v>1</v>
      </c>
      <c r="H22" s="112">
        <v>1</v>
      </c>
      <c r="I22" s="132">
        <v>0</v>
      </c>
      <c r="J22" s="130">
        <f>H22/G22*100</f>
        <v>100</v>
      </c>
      <c r="K22" s="128">
        <f t="shared" si="1"/>
        <v>100</v>
      </c>
      <c r="L22" s="12"/>
    </row>
    <row r="23" spans="1:12" ht="25.5" x14ac:dyDescent="0.2">
      <c r="A23" s="21">
        <v>56</v>
      </c>
      <c r="B23" s="21">
        <v>2</v>
      </c>
      <c r="C23" s="21"/>
      <c r="D23" s="26" t="s">
        <v>91</v>
      </c>
      <c r="E23" s="15"/>
      <c r="F23" s="112"/>
      <c r="G23" s="112"/>
      <c r="H23" s="112"/>
      <c r="I23" s="132"/>
      <c r="J23" s="132"/>
      <c r="K23" s="133"/>
      <c r="L23" s="12"/>
    </row>
    <row r="24" spans="1:12" ht="38.25" x14ac:dyDescent="0.2">
      <c r="A24" s="21">
        <v>56</v>
      </c>
      <c r="B24" s="21">
        <v>2</v>
      </c>
      <c r="C24" s="21">
        <v>1</v>
      </c>
      <c r="D24" s="32" t="s">
        <v>94</v>
      </c>
      <c r="E24" s="22" t="s">
        <v>93</v>
      </c>
      <c r="F24" s="112">
        <v>15.9</v>
      </c>
      <c r="G24" s="112">
        <v>10.7</v>
      </c>
      <c r="H24" s="112">
        <v>11.6</v>
      </c>
      <c r="I24" s="112">
        <f>H24-G24</f>
        <v>0.90000000000000036</v>
      </c>
      <c r="J24" s="130">
        <f>H24/G24*100</f>
        <v>108.41121495327104</v>
      </c>
      <c r="K24" s="128">
        <f t="shared" si="1"/>
        <v>72.95597484276729</v>
      </c>
      <c r="L24" s="12"/>
    </row>
    <row r="25" spans="1:12" ht="38.25" x14ac:dyDescent="0.2">
      <c r="A25" s="21">
        <v>56</v>
      </c>
      <c r="B25" s="21">
        <v>2</v>
      </c>
      <c r="C25" s="21">
        <v>2</v>
      </c>
      <c r="D25" s="32" t="s">
        <v>95</v>
      </c>
      <c r="E25" s="22" t="s">
        <v>96</v>
      </c>
      <c r="F25" s="112">
        <v>1</v>
      </c>
      <c r="G25" s="112">
        <v>1</v>
      </c>
      <c r="H25" s="112">
        <v>1</v>
      </c>
      <c r="I25" s="112">
        <f>H25-G25</f>
        <v>0</v>
      </c>
      <c r="J25" s="132">
        <f>H25/G25*100</f>
        <v>100</v>
      </c>
      <c r="K25" s="128">
        <f t="shared" si="1"/>
        <v>100</v>
      </c>
      <c r="L25" s="12"/>
    </row>
    <row r="26" spans="1:12" ht="25.5" x14ac:dyDescent="0.2">
      <c r="A26" s="21">
        <v>56</v>
      </c>
      <c r="B26" s="21">
        <v>2</v>
      </c>
      <c r="C26" s="21">
        <v>3</v>
      </c>
      <c r="D26" s="32" t="s">
        <v>92</v>
      </c>
      <c r="E26" s="15" t="s">
        <v>97</v>
      </c>
      <c r="F26" s="112">
        <v>1</v>
      </c>
      <c r="G26" s="112">
        <v>1</v>
      </c>
      <c r="H26" s="112">
        <v>1</v>
      </c>
      <c r="I26" s="112">
        <f>H26-G26</f>
        <v>0</v>
      </c>
      <c r="J26" s="132">
        <f>H26/G26*100</f>
        <v>100</v>
      </c>
      <c r="K26" s="128">
        <f t="shared" si="1"/>
        <v>100</v>
      </c>
      <c r="L26" s="12"/>
    </row>
    <row r="27" spans="1:12" ht="38.25" x14ac:dyDescent="0.2">
      <c r="A27" s="21">
        <v>56</v>
      </c>
      <c r="B27" s="21">
        <v>2</v>
      </c>
      <c r="C27" s="21">
        <v>4</v>
      </c>
      <c r="D27" s="32" t="s">
        <v>135</v>
      </c>
      <c r="E27" s="15" t="s">
        <v>118</v>
      </c>
      <c r="F27" s="112">
        <v>100</v>
      </c>
      <c r="G27" s="112">
        <v>100</v>
      </c>
      <c r="H27" s="112">
        <v>100</v>
      </c>
      <c r="I27" s="112">
        <f>H27-G27</f>
        <v>0</v>
      </c>
      <c r="J27" s="132">
        <f>H27/G27*100</f>
        <v>100</v>
      </c>
      <c r="K27" s="128">
        <f t="shared" si="1"/>
        <v>100</v>
      </c>
      <c r="L27" s="12"/>
    </row>
    <row r="28" spans="1:12" ht="25.5" x14ac:dyDescent="0.2">
      <c r="A28" s="21">
        <v>56</v>
      </c>
      <c r="B28" s="21">
        <v>3</v>
      </c>
      <c r="C28" s="21"/>
      <c r="D28" s="26" t="s">
        <v>25</v>
      </c>
      <c r="E28" s="22"/>
      <c r="F28" s="112"/>
      <c r="G28" s="112"/>
      <c r="H28" s="112"/>
      <c r="I28" s="132"/>
      <c r="J28" s="132"/>
      <c r="K28" s="133"/>
      <c r="L28" s="12"/>
    </row>
    <row r="29" spans="1:12" ht="51" x14ac:dyDescent="0.2">
      <c r="A29" s="21">
        <v>56</v>
      </c>
      <c r="B29" s="21">
        <v>3</v>
      </c>
      <c r="C29" s="21">
        <v>1</v>
      </c>
      <c r="D29" s="32" t="s">
        <v>98</v>
      </c>
      <c r="E29" s="15" t="s">
        <v>118</v>
      </c>
      <c r="F29" s="112">
        <v>16.899999999999999</v>
      </c>
      <c r="G29" s="112">
        <v>50</v>
      </c>
      <c r="H29" s="112">
        <v>7.9</v>
      </c>
      <c r="I29" s="112">
        <f>H29-G29</f>
        <v>-42.1</v>
      </c>
      <c r="J29" s="132">
        <f>H29/G29*100</f>
        <v>15.8</v>
      </c>
      <c r="K29" s="128">
        <f t="shared" si="1"/>
        <v>46.745562130177518</v>
      </c>
      <c r="L29" s="12"/>
    </row>
    <row r="30" spans="1:12" ht="51" x14ac:dyDescent="0.2">
      <c r="A30" s="21">
        <v>56</v>
      </c>
      <c r="B30" s="21">
        <v>3</v>
      </c>
      <c r="C30" s="21">
        <v>2</v>
      </c>
      <c r="D30" s="32" t="s">
        <v>99</v>
      </c>
      <c r="E30" s="15" t="s">
        <v>118</v>
      </c>
      <c r="F30" s="112">
        <v>0.6</v>
      </c>
      <c r="G30" s="112">
        <v>15</v>
      </c>
      <c r="H30" s="112">
        <v>0.3</v>
      </c>
      <c r="I30" s="132">
        <f>H30-G30</f>
        <v>-14.7</v>
      </c>
      <c r="J30" s="136">
        <f>H30/G30*100</f>
        <v>2</v>
      </c>
      <c r="K30" s="128">
        <f t="shared" si="1"/>
        <v>50</v>
      </c>
      <c r="L30" s="12"/>
    </row>
    <row r="31" spans="1:12" ht="25.5" x14ac:dyDescent="0.2">
      <c r="A31" s="21">
        <v>56</v>
      </c>
      <c r="B31" s="21">
        <v>3</v>
      </c>
      <c r="C31" s="21">
        <v>3</v>
      </c>
      <c r="D31" s="29" t="s">
        <v>100</v>
      </c>
      <c r="E31" s="22" t="s">
        <v>101</v>
      </c>
      <c r="F31" s="112" t="s">
        <v>102</v>
      </c>
      <c r="G31" s="112" t="s">
        <v>102</v>
      </c>
      <c r="H31" s="112" t="s">
        <v>102</v>
      </c>
      <c r="I31" s="132">
        <v>0</v>
      </c>
      <c r="J31" s="132">
        <v>100</v>
      </c>
      <c r="K31" s="128">
        <v>100</v>
      </c>
      <c r="L31" s="12"/>
    </row>
    <row r="32" spans="1:12" x14ac:dyDescent="0.2">
      <c r="D32" s="33"/>
    </row>
    <row r="33" spans="4:8" ht="28.5" customHeight="1" x14ac:dyDescent="0.25">
      <c r="D33" s="82" t="s">
        <v>191</v>
      </c>
      <c r="E33" s="5"/>
      <c r="F33" s="5"/>
      <c r="G33" s="83" t="s">
        <v>231</v>
      </c>
      <c r="H33" s="5"/>
    </row>
    <row r="34" spans="4:8" x14ac:dyDescent="0.2">
      <c r="D34" s="33"/>
    </row>
    <row r="35" spans="4:8" x14ac:dyDescent="0.2">
      <c r="D35" s="33"/>
    </row>
    <row r="36" spans="4:8" x14ac:dyDescent="0.2">
      <c r="D36" s="33"/>
    </row>
    <row r="37" spans="4:8" x14ac:dyDescent="0.2">
      <c r="D37" s="33"/>
    </row>
    <row r="38" spans="4:8" x14ac:dyDescent="0.2">
      <c r="D38" s="33"/>
    </row>
  </sheetData>
  <mergeCells count="13">
    <mergeCell ref="L5:L7"/>
    <mergeCell ref="G6:G7"/>
    <mergeCell ref="H6:H7"/>
    <mergeCell ref="B2:K2"/>
    <mergeCell ref="A5:B6"/>
    <mergeCell ref="C5:C7"/>
    <mergeCell ref="D5:D7"/>
    <mergeCell ref="E5:E7"/>
    <mergeCell ref="I5:I7"/>
    <mergeCell ref="J5:J7"/>
    <mergeCell ref="K5:K7"/>
    <mergeCell ref="F6:F7"/>
    <mergeCell ref="F5:H5"/>
  </mergeCells>
  <pageMargins left="0.70866141732283472" right="0.51181102362204722" top="0.35433070866141736" bottom="0.35433070866141736" header="0.11811023622047245" footer="0.11811023622047245"/>
  <pageSetup paperSize="9" scale="83" orientation="landscape" r:id="rId1"/>
  <colBreaks count="1" manualBreakCount="1">
    <brk id="1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60" zoomScaleNormal="100" workbookViewId="0">
      <selection activeCell="A8" sqref="A8:XFD8"/>
    </sheetView>
  </sheetViews>
  <sheetFormatPr defaultColWidth="10.28515625" defaultRowHeight="15.75" x14ac:dyDescent="0.25"/>
  <cols>
    <col min="1" max="1" width="6.140625" style="41" customWidth="1"/>
    <col min="2" max="2" width="34.42578125" style="41" customWidth="1"/>
    <col min="3" max="3" width="13" style="41" customWidth="1"/>
    <col min="4" max="4" width="10.7109375" style="41" customWidth="1"/>
    <col min="5" max="5" width="116" style="41" customWidth="1"/>
    <col min="6" max="16384" width="10.28515625" style="41"/>
  </cols>
  <sheetData>
    <row r="1" spans="1:5" ht="53.25" customHeight="1" x14ac:dyDescent="0.25">
      <c r="A1" s="40"/>
      <c r="B1" s="196" t="s">
        <v>238</v>
      </c>
      <c r="C1" s="196"/>
      <c r="D1" s="196"/>
      <c r="E1" s="196"/>
    </row>
    <row r="2" spans="1:5" x14ac:dyDescent="0.25">
      <c r="A2" s="42"/>
    </row>
    <row r="3" spans="1:5" ht="39" customHeight="1" x14ac:dyDescent="0.25">
      <c r="A3" s="16" t="s">
        <v>75</v>
      </c>
      <c r="B3" s="16" t="s">
        <v>108</v>
      </c>
      <c r="C3" s="16" t="s">
        <v>109</v>
      </c>
      <c r="D3" s="16" t="s">
        <v>110</v>
      </c>
      <c r="E3" s="16" t="s">
        <v>111</v>
      </c>
    </row>
    <row r="4" spans="1:5" ht="80.25" customHeight="1" x14ac:dyDescent="0.25">
      <c r="A4" s="18">
        <v>1</v>
      </c>
      <c r="B4" s="43" t="s">
        <v>193</v>
      </c>
      <c r="C4" s="52">
        <v>45698</v>
      </c>
      <c r="D4" s="18">
        <v>124</v>
      </c>
      <c r="E4" s="11" t="s">
        <v>240</v>
      </c>
    </row>
    <row r="5" spans="1:5" ht="66" customHeight="1" x14ac:dyDescent="0.25">
      <c r="A5" s="18">
        <v>2</v>
      </c>
      <c r="B5" s="43" t="s">
        <v>193</v>
      </c>
      <c r="C5" s="52">
        <v>45706</v>
      </c>
      <c r="D5" s="18">
        <v>140</v>
      </c>
      <c r="E5" s="11" t="s">
        <v>239</v>
      </c>
    </row>
    <row r="6" spans="1:5" ht="87" customHeight="1" x14ac:dyDescent="0.25">
      <c r="A6" s="18">
        <v>3</v>
      </c>
      <c r="B6" s="43" t="s">
        <v>193</v>
      </c>
      <c r="C6" s="44">
        <v>45761</v>
      </c>
      <c r="D6" s="18">
        <v>342</v>
      </c>
      <c r="E6" s="11" t="s">
        <v>241</v>
      </c>
    </row>
    <row r="7" spans="1:5" ht="105.75" customHeight="1" x14ac:dyDescent="0.25">
      <c r="A7" s="18">
        <v>4</v>
      </c>
      <c r="B7" s="43" t="s">
        <v>193</v>
      </c>
      <c r="C7" s="44">
        <v>46043</v>
      </c>
      <c r="D7" s="18">
        <v>23</v>
      </c>
      <c r="E7" s="11" t="s">
        <v>242</v>
      </c>
    </row>
    <row r="8" spans="1:5" ht="9" hidden="1" customHeight="1" x14ac:dyDescent="0.25">
      <c r="A8" s="18">
        <v>5</v>
      </c>
      <c r="B8" s="123" t="s">
        <v>193</v>
      </c>
      <c r="C8" s="124">
        <v>45247</v>
      </c>
      <c r="D8" s="125">
        <v>1404</v>
      </c>
      <c r="E8" s="126" t="s">
        <v>194</v>
      </c>
    </row>
    <row r="10" spans="1:5" ht="48" customHeight="1" x14ac:dyDescent="0.25">
      <c r="B10" s="85" t="s">
        <v>192</v>
      </c>
      <c r="E10" s="97" t="s">
        <v>231</v>
      </c>
    </row>
  </sheetData>
  <mergeCells count="1">
    <mergeCell ref="B1:E1"/>
  </mergeCells>
  <pageMargins left="0.25" right="0.25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topLeftCell="A42" zoomScaleNormal="100" zoomScaleSheetLayoutView="100" workbookViewId="0">
      <selection activeCell="A51" sqref="A51:I51"/>
    </sheetView>
  </sheetViews>
  <sheetFormatPr defaultRowHeight="12.75" x14ac:dyDescent="0.2"/>
  <cols>
    <col min="1" max="1" width="5.85546875" style="17" customWidth="1"/>
    <col min="2" max="2" width="5.7109375" style="17" customWidth="1"/>
    <col min="3" max="3" width="5.140625" style="17" customWidth="1"/>
    <col min="4" max="4" width="35.28515625" style="17" customWidth="1"/>
    <col min="5" max="7" width="9.140625" style="17"/>
    <col min="8" max="8" width="13.5703125" style="17" customWidth="1"/>
    <col min="9" max="9" width="14" style="17" customWidth="1"/>
    <col min="10" max="16384" width="9.140625" style="17"/>
  </cols>
  <sheetData>
    <row r="1" spans="1:10" ht="35.25" customHeight="1" x14ac:dyDescent="0.2">
      <c r="A1" s="197" t="s">
        <v>255</v>
      </c>
      <c r="B1" s="198"/>
      <c r="C1" s="198"/>
      <c r="D1" s="198"/>
      <c r="E1" s="198"/>
      <c r="F1" s="198"/>
      <c r="G1" s="198"/>
      <c r="H1" s="198"/>
      <c r="I1" s="198"/>
    </row>
    <row r="2" spans="1:10" ht="18" customHeight="1" x14ac:dyDescent="0.2">
      <c r="A2" s="45"/>
      <c r="B2" s="45"/>
      <c r="C2" s="45"/>
      <c r="D2" s="45" t="s">
        <v>127</v>
      </c>
      <c r="E2" s="45"/>
      <c r="F2" s="45"/>
      <c r="G2" s="45"/>
      <c r="H2" s="45"/>
      <c r="I2" s="45"/>
    </row>
    <row r="3" spans="1:10" x14ac:dyDescent="0.2">
      <c r="A3" s="45"/>
      <c r="B3" s="45"/>
      <c r="C3" s="45"/>
      <c r="D3" s="45"/>
      <c r="E3" s="45"/>
      <c r="F3" s="45"/>
      <c r="G3" s="45"/>
      <c r="H3" s="45"/>
      <c r="I3" s="45"/>
    </row>
    <row r="4" spans="1:10" ht="71.25" customHeight="1" x14ac:dyDescent="0.2">
      <c r="A4" s="207" t="s">
        <v>43</v>
      </c>
      <c r="B4" s="207"/>
      <c r="C4" s="183" t="s">
        <v>75</v>
      </c>
      <c r="D4" s="183" t="s">
        <v>76</v>
      </c>
      <c r="E4" s="208" t="s">
        <v>77</v>
      </c>
      <c r="F4" s="183" t="s">
        <v>112</v>
      </c>
      <c r="G4" s="183"/>
      <c r="H4" s="218" t="s">
        <v>256</v>
      </c>
      <c r="I4" s="218"/>
    </row>
    <row r="5" spans="1:10" ht="127.5" x14ac:dyDescent="0.2">
      <c r="A5" s="219" t="s">
        <v>44</v>
      </c>
      <c r="B5" s="219" t="s">
        <v>45</v>
      </c>
      <c r="C5" s="183"/>
      <c r="D5" s="183"/>
      <c r="E5" s="208"/>
      <c r="F5" s="183" t="s">
        <v>257</v>
      </c>
      <c r="G5" s="183" t="s">
        <v>258</v>
      </c>
      <c r="H5" s="19" t="s">
        <v>113</v>
      </c>
      <c r="I5" s="19" t="s">
        <v>114</v>
      </c>
    </row>
    <row r="6" spans="1:10" x14ac:dyDescent="0.2">
      <c r="A6" s="219"/>
      <c r="B6" s="219"/>
      <c r="C6" s="183"/>
      <c r="D6" s="183"/>
      <c r="E6" s="208"/>
      <c r="F6" s="183"/>
      <c r="G6" s="183"/>
      <c r="H6" s="34" t="s">
        <v>115</v>
      </c>
      <c r="I6" s="34" t="s">
        <v>116</v>
      </c>
    </row>
    <row r="7" spans="1:10" ht="25.5" customHeight="1" x14ac:dyDescent="0.2">
      <c r="A7" s="212" t="s">
        <v>121</v>
      </c>
      <c r="B7" s="213"/>
      <c r="C7" s="213"/>
      <c r="D7" s="213"/>
      <c r="E7" s="213"/>
      <c r="F7" s="213"/>
      <c r="G7" s="213"/>
      <c r="H7" s="213"/>
      <c r="I7" s="214"/>
    </row>
    <row r="8" spans="1:10" ht="63.75" x14ac:dyDescent="0.2">
      <c r="A8" s="137">
        <v>56</v>
      </c>
      <c r="B8" s="137"/>
      <c r="C8" s="129">
        <v>1</v>
      </c>
      <c r="D8" s="138" t="s">
        <v>103</v>
      </c>
      <c r="E8" s="129" t="s">
        <v>118</v>
      </c>
      <c r="F8" s="118">
        <v>95.3</v>
      </c>
      <c r="G8" s="118">
        <v>94.7</v>
      </c>
      <c r="H8" s="139">
        <f>G8/F8*100</f>
        <v>99.370409233997904</v>
      </c>
      <c r="I8" s="137" t="s">
        <v>117</v>
      </c>
      <c r="J8" s="17">
        <v>99.3</v>
      </c>
    </row>
    <row r="9" spans="1:10" ht="63.75" x14ac:dyDescent="0.2">
      <c r="A9" s="137">
        <v>56</v>
      </c>
      <c r="B9" s="137"/>
      <c r="C9" s="129">
        <v>2</v>
      </c>
      <c r="D9" s="76" t="s">
        <v>126</v>
      </c>
      <c r="E9" s="129" t="s">
        <v>118</v>
      </c>
      <c r="F9" s="118">
        <v>0</v>
      </c>
      <c r="G9" s="118">
        <v>0</v>
      </c>
      <c r="H9" s="137">
        <v>100</v>
      </c>
      <c r="I9" s="137" t="s">
        <v>117</v>
      </c>
      <c r="J9" s="17">
        <v>100</v>
      </c>
    </row>
    <row r="10" spans="1:10" ht="25.5" x14ac:dyDescent="0.2">
      <c r="A10" s="137">
        <v>56</v>
      </c>
      <c r="B10" s="137"/>
      <c r="C10" s="129">
        <v>3</v>
      </c>
      <c r="D10" s="76" t="s">
        <v>104</v>
      </c>
      <c r="E10" s="129" t="s">
        <v>118</v>
      </c>
      <c r="F10" s="118">
        <v>90.5</v>
      </c>
      <c r="G10" s="118">
        <v>91.7</v>
      </c>
      <c r="H10" s="139">
        <f>G10/F10*100</f>
        <v>101.32596685082873</v>
      </c>
      <c r="I10" s="137" t="s">
        <v>117</v>
      </c>
      <c r="J10" s="17">
        <v>100</v>
      </c>
    </row>
    <row r="11" spans="1:10" ht="51" x14ac:dyDescent="0.2">
      <c r="A11" s="137">
        <v>56</v>
      </c>
      <c r="B11" s="137"/>
      <c r="C11" s="129">
        <v>4</v>
      </c>
      <c r="D11" s="76" t="s">
        <v>124</v>
      </c>
      <c r="E11" s="129" t="s">
        <v>105</v>
      </c>
      <c r="F11" s="137" t="s">
        <v>106</v>
      </c>
      <c r="G11" s="137" t="s">
        <v>106</v>
      </c>
      <c r="H11" s="137">
        <v>100</v>
      </c>
      <c r="I11" s="137" t="s">
        <v>117</v>
      </c>
      <c r="J11" s="17">
        <v>100</v>
      </c>
    </row>
    <row r="12" spans="1:10" x14ac:dyDescent="0.2">
      <c r="A12" s="215" t="s">
        <v>123</v>
      </c>
      <c r="B12" s="215"/>
      <c r="C12" s="215"/>
      <c r="D12" s="215"/>
      <c r="E12" s="215"/>
      <c r="F12" s="215"/>
      <c r="G12" s="215"/>
      <c r="H12" s="215"/>
      <c r="I12" s="215"/>
    </row>
    <row r="13" spans="1:10" ht="89.25" x14ac:dyDescent="0.2">
      <c r="A13" s="137">
        <v>56</v>
      </c>
      <c r="B13" s="137">
        <v>1</v>
      </c>
      <c r="C13" s="137">
        <v>1</v>
      </c>
      <c r="D13" s="76" t="s">
        <v>79</v>
      </c>
      <c r="E13" s="137" t="s">
        <v>86</v>
      </c>
      <c r="F13" s="112">
        <v>0</v>
      </c>
      <c r="G13" s="112">
        <v>0</v>
      </c>
      <c r="H13" s="137">
        <v>100</v>
      </c>
      <c r="I13" s="137" t="s">
        <v>117</v>
      </c>
      <c r="J13" s="17">
        <v>100</v>
      </c>
    </row>
    <row r="14" spans="1:10" ht="25.5" x14ac:dyDescent="0.2">
      <c r="A14" s="137">
        <v>56</v>
      </c>
      <c r="B14" s="137">
        <v>1</v>
      </c>
      <c r="C14" s="137">
        <v>2</v>
      </c>
      <c r="D14" s="140" t="s">
        <v>80</v>
      </c>
      <c r="E14" s="137" t="s">
        <v>87</v>
      </c>
      <c r="F14" s="112">
        <v>100</v>
      </c>
      <c r="G14" s="112">
        <v>96.5</v>
      </c>
      <c r="H14" s="139">
        <f t="shared" ref="H14:H19" si="0">G14/F14*100</f>
        <v>96.5</v>
      </c>
      <c r="I14" s="137" t="s">
        <v>117</v>
      </c>
      <c r="J14" s="17">
        <v>100</v>
      </c>
    </row>
    <row r="15" spans="1:10" x14ac:dyDescent="0.2">
      <c r="A15" s="137">
        <v>56</v>
      </c>
      <c r="B15" s="137">
        <v>1</v>
      </c>
      <c r="C15" s="137">
        <v>3</v>
      </c>
      <c r="D15" s="76" t="s">
        <v>81</v>
      </c>
      <c r="E15" s="137" t="s">
        <v>87</v>
      </c>
      <c r="F15" s="112">
        <v>100</v>
      </c>
      <c r="G15" s="112">
        <v>97.3</v>
      </c>
      <c r="H15" s="139">
        <f t="shared" si="0"/>
        <v>97.3</v>
      </c>
      <c r="I15" s="137" t="s">
        <v>117</v>
      </c>
      <c r="J15" s="17">
        <v>97</v>
      </c>
    </row>
    <row r="16" spans="1:10" ht="38.25" x14ac:dyDescent="0.2">
      <c r="A16" s="137">
        <v>56</v>
      </c>
      <c r="B16" s="137">
        <v>1</v>
      </c>
      <c r="C16" s="137">
        <v>4</v>
      </c>
      <c r="D16" s="76" t="s">
        <v>82</v>
      </c>
      <c r="E16" s="137" t="s">
        <v>88</v>
      </c>
      <c r="F16" s="112">
        <v>0</v>
      </c>
      <c r="G16" s="112">
        <v>0</v>
      </c>
      <c r="H16" s="139">
        <v>100</v>
      </c>
      <c r="I16" s="137" t="s">
        <v>117</v>
      </c>
      <c r="J16" s="17">
        <v>100</v>
      </c>
    </row>
    <row r="17" spans="1:11" ht="38.25" x14ac:dyDescent="0.2">
      <c r="A17" s="137">
        <v>56</v>
      </c>
      <c r="B17" s="137">
        <v>1</v>
      </c>
      <c r="C17" s="137">
        <v>5</v>
      </c>
      <c r="D17" s="76" t="s">
        <v>83</v>
      </c>
      <c r="E17" s="132" t="s">
        <v>89</v>
      </c>
      <c r="F17" s="112">
        <v>60</v>
      </c>
      <c r="G17" s="112">
        <v>48.8</v>
      </c>
      <c r="H17" s="139">
        <f t="shared" si="0"/>
        <v>81.333333333333329</v>
      </c>
      <c r="I17" s="137" t="s">
        <v>117</v>
      </c>
      <c r="J17" s="17">
        <v>93.3</v>
      </c>
    </row>
    <row r="18" spans="1:11" ht="63.75" x14ac:dyDescent="0.2">
      <c r="A18" s="137">
        <v>56</v>
      </c>
      <c r="B18" s="137">
        <v>1</v>
      </c>
      <c r="C18" s="137">
        <v>6</v>
      </c>
      <c r="D18" s="76" t="s">
        <v>84</v>
      </c>
      <c r="E18" s="132" t="s">
        <v>90</v>
      </c>
      <c r="F18" s="112">
        <v>6</v>
      </c>
      <c r="G18" s="112">
        <v>5</v>
      </c>
      <c r="H18" s="139">
        <f t="shared" si="0"/>
        <v>83.333333333333343</v>
      </c>
      <c r="I18" s="137" t="s">
        <v>117</v>
      </c>
      <c r="J18" s="17">
        <v>100</v>
      </c>
    </row>
    <row r="19" spans="1:11" ht="38.25" x14ac:dyDescent="0.2">
      <c r="A19" s="137">
        <v>56</v>
      </c>
      <c r="B19" s="137">
        <v>1</v>
      </c>
      <c r="C19" s="137">
        <v>7</v>
      </c>
      <c r="D19" s="141" t="s">
        <v>85</v>
      </c>
      <c r="E19" s="129" t="s">
        <v>97</v>
      </c>
      <c r="F19" s="112">
        <v>1</v>
      </c>
      <c r="G19" s="112">
        <v>1</v>
      </c>
      <c r="H19" s="139">
        <f t="shared" si="0"/>
        <v>100</v>
      </c>
      <c r="I19" s="137" t="s">
        <v>117</v>
      </c>
      <c r="J19" s="17">
        <v>100</v>
      </c>
    </row>
    <row r="20" spans="1:11" x14ac:dyDescent="0.2">
      <c r="A20" s="216" t="s">
        <v>125</v>
      </c>
      <c r="B20" s="216"/>
      <c r="C20" s="216"/>
      <c r="D20" s="216"/>
      <c r="E20" s="216"/>
      <c r="F20" s="216"/>
      <c r="G20" s="216"/>
      <c r="H20" s="216"/>
      <c r="I20" s="216"/>
    </row>
    <row r="21" spans="1:11" ht="38.25" x14ac:dyDescent="0.2">
      <c r="A21" s="137">
        <v>56</v>
      </c>
      <c r="B21" s="137">
        <v>2</v>
      </c>
      <c r="C21" s="137">
        <v>1</v>
      </c>
      <c r="D21" s="142" t="s">
        <v>94</v>
      </c>
      <c r="E21" s="143" t="s">
        <v>93</v>
      </c>
      <c r="F21" s="112">
        <v>10.7</v>
      </c>
      <c r="G21" s="112">
        <v>11.6</v>
      </c>
      <c r="H21" s="130">
        <f t="shared" ref="H21:H24" si="1">G21/F21*100</f>
        <v>108.41121495327104</v>
      </c>
      <c r="I21" s="137" t="s">
        <v>117</v>
      </c>
      <c r="J21" s="17">
        <v>100</v>
      </c>
    </row>
    <row r="22" spans="1:11" ht="51" x14ac:dyDescent="0.2">
      <c r="A22" s="137">
        <v>56</v>
      </c>
      <c r="B22" s="137">
        <v>2</v>
      </c>
      <c r="C22" s="137">
        <v>2</v>
      </c>
      <c r="D22" s="142" t="s">
        <v>95</v>
      </c>
      <c r="E22" s="143" t="s">
        <v>96</v>
      </c>
      <c r="F22" s="112">
        <v>1</v>
      </c>
      <c r="G22" s="112">
        <v>1</v>
      </c>
      <c r="H22" s="132">
        <f t="shared" si="1"/>
        <v>100</v>
      </c>
      <c r="I22" s="137" t="s">
        <v>117</v>
      </c>
      <c r="J22" s="17">
        <v>100</v>
      </c>
    </row>
    <row r="23" spans="1:11" ht="51" x14ac:dyDescent="0.2">
      <c r="A23" s="137">
        <v>56</v>
      </c>
      <c r="B23" s="137">
        <v>2</v>
      </c>
      <c r="C23" s="137">
        <v>3</v>
      </c>
      <c r="D23" s="142" t="s">
        <v>92</v>
      </c>
      <c r="E23" s="129" t="s">
        <v>97</v>
      </c>
      <c r="F23" s="112">
        <v>1</v>
      </c>
      <c r="G23" s="112">
        <v>1</v>
      </c>
      <c r="H23" s="132">
        <f t="shared" si="1"/>
        <v>100</v>
      </c>
      <c r="I23" s="137" t="s">
        <v>117</v>
      </c>
      <c r="J23" s="17">
        <v>100</v>
      </c>
    </row>
    <row r="24" spans="1:11" ht="51" x14ac:dyDescent="0.2">
      <c r="A24" s="137">
        <v>56</v>
      </c>
      <c r="B24" s="137">
        <v>2</v>
      </c>
      <c r="C24" s="137">
        <v>4</v>
      </c>
      <c r="D24" s="142" t="s">
        <v>136</v>
      </c>
      <c r="E24" s="129" t="s">
        <v>118</v>
      </c>
      <c r="F24" s="112">
        <v>100</v>
      </c>
      <c r="G24" s="112">
        <v>100</v>
      </c>
      <c r="H24" s="132">
        <f t="shared" si="1"/>
        <v>100</v>
      </c>
      <c r="I24" s="137" t="s">
        <v>117</v>
      </c>
      <c r="J24" s="17">
        <v>100</v>
      </c>
    </row>
    <row r="25" spans="1:11" ht="21.75" customHeight="1" x14ac:dyDescent="0.2">
      <c r="A25" s="217" t="s">
        <v>122</v>
      </c>
      <c r="B25" s="217"/>
      <c r="C25" s="217"/>
      <c r="D25" s="217"/>
      <c r="E25" s="217"/>
      <c r="F25" s="217"/>
      <c r="G25" s="217"/>
      <c r="H25" s="217"/>
      <c r="I25" s="217"/>
    </row>
    <row r="26" spans="1:11" ht="76.5" x14ac:dyDescent="0.2">
      <c r="A26" s="137">
        <v>56</v>
      </c>
      <c r="B26" s="137">
        <v>3</v>
      </c>
      <c r="C26" s="137">
        <v>1</v>
      </c>
      <c r="D26" s="142" t="s">
        <v>98</v>
      </c>
      <c r="E26" s="129" t="s">
        <v>118</v>
      </c>
      <c r="F26" s="112" t="s">
        <v>195</v>
      </c>
      <c r="G26" s="112">
        <v>7.9</v>
      </c>
      <c r="H26" s="137" t="s">
        <v>117</v>
      </c>
      <c r="I26" s="130">
        <v>100</v>
      </c>
      <c r="K26" s="17">
        <v>100</v>
      </c>
    </row>
    <row r="27" spans="1:11" ht="63.75" x14ac:dyDescent="0.2">
      <c r="A27" s="137">
        <v>56</v>
      </c>
      <c r="B27" s="137">
        <v>3</v>
      </c>
      <c r="C27" s="137">
        <v>2</v>
      </c>
      <c r="D27" s="142" t="s">
        <v>99</v>
      </c>
      <c r="E27" s="129" t="s">
        <v>118</v>
      </c>
      <c r="F27" s="112" t="s">
        <v>196</v>
      </c>
      <c r="G27" s="112">
        <v>0.3</v>
      </c>
      <c r="H27" s="137" t="s">
        <v>117</v>
      </c>
      <c r="I27" s="130">
        <v>100</v>
      </c>
      <c r="K27" s="17">
        <v>100</v>
      </c>
    </row>
    <row r="28" spans="1:11" ht="25.5" x14ac:dyDescent="0.2">
      <c r="A28" s="137">
        <v>56</v>
      </c>
      <c r="B28" s="137">
        <v>3</v>
      </c>
      <c r="C28" s="137">
        <v>3</v>
      </c>
      <c r="D28" s="76" t="s">
        <v>100</v>
      </c>
      <c r="E28" s="143" t="s">
        <v>101</v>
      </c>
      <c r="F28" s="112" t="s">
        <v>102</v>
      </c>
      <c r="G28" s="112" t="s">
        <v>102</v>
      </c>
      <c r="H28" s="137">
        <v>100</v>
      </c>
      <c r="I28" s="137" t="s">
        <v>117</v>
      </c>
      <c r="J28" s="17">
        <v>100</v>
      </c>
    </row>
    <row r="29" spans="1:11" x14ac:dyDescent="0.2">
      <c r="A29" s="137"/>
      <c r="B29" s="137"/>
      <c r="C29" s="137"/>
      <c r="D29" s="76" t="s">
        <v>119</v>
      </c>
      <c r="E29" s="137"/>
      <c r="F29" s="144">
        <v>16</v>
      </c>
      <c r="G29" s="144">
        <v>2</v>
      </c>
      <c r="H29" s="145">
        <v>1557.8</v>
      </c>
      <c r="I29" s="145">
        <v>200</v>
      </c>
    </row>
    <row r="30" spans="1:11" x14ac:dyDescent="0.2">
      <c r="A30" s="137"/>
      <c r="B30" s="137"/>
      <c r="C30" s="137"/>
      <c r="D30" s="76" t="s">
        <v>120</v>
      </c>
      <c r="E30" s="137"/>
      <c r="F30" s="137"/>
      <c r="G30" s="146"/>
      <c r="H30" s="145">
        <f>H29/16</f>
        <v>97.362499999999997</v>
      </c>
      <c r="I30" s="139">
        <f>I29/2</f>
        <v>100</v>
      </c>
    </row>
    <row r="31" spans="1:11" x14ac:dyDescent="0.2">
      <c r="A31" s="137"/>
      <c r="B31" s="137"/>
      <c r="C31" s="137"/>
      <c r="D31" s="141" t="s">
        <v>128</v>
      </c>
      <c r="E31" s="137"/>
      <c r="F31" s="137"/>
      <c r="G31" s="146"/>
      <c r="H31" s="206">
        <f>(H29+I29)/(F29+G29)</f>
        <v>97.655555555555551</v>
      </c>
      <c r="I31" s="206"/>
      <c r="J31" s="17">
        <f>SUM(J8:J30)</f>
        <v>1589.6</v>
      </c>
      <c r="K31" s="17">
        <f>SUM(K8:K30)</f>
        <v>200</v>
      </c>
    </row>
    <row r="32" spans="1:11" x14ac:dyDescent="0.2">
      <c r="A32" s="147"/>
      <c r="B32" s="147"/>
      <c r="C32" s="147"/>
      <c r="D32" s="147"/>
      <c r="E32" s="147"/>
      <c r="F32" s="147"/>
      <c r="G32" s="147"/>
      <c r="H32" s="147"/>
      <c r="I32" s="147"/>
      <c r="J32" s="17">
        <v>16</v>
      </c>
      <c r="K32" s="17">
        <v>2</v>
      </c>
    </row>
    <row r="33" spans="1:11" ht="75.75" customHeight="1" x14ac:dyDescent="0.2">
      <c r="A33" s="203" t="s">
        <v>133</v>
      </c>
      <c r="B33" s="204"/>
      <c r="C33" s="204"/>
      <c r="D33" s="204"/>
      <c r="E33" s="204"/>
      <c r="F33" s="204"/>
      <c r="G33" s="204"/>
      <c r="H33" s="204"/>
      <c r="I33" s="204"/>
      <c r="J33" s="17">
        <f>J31/16</f>
        <v>99.35</v>
      </c>
      <c r="K33" s="17">
        <f>K31/K32</f>
        <v>100</v>
      </c>
    </row>
    <row r="34" spans="1:11" ht="57" customHeight="1" x14ac:dyDescent="0.2">
      <c r="A34" s="203" t="s">
        <v>134</v>
      </c>
      <c r="B34" s="204"/>
      <c r="C34" s="204"/>
      <c r="D34" s="204"/>
      <c r="E34" s="204"/>
      <c r="F34" s="204"/>
      <c r="G34" s="204"/>
      <c r="H34" s="204"/>
      <c r="I34" s="204"/>
    </row>
    <row r="35" spans="1:11" ht="25.5" customHeight="1" x14ac:dyDescent="0.2">
      <c r="A35" s="201" t="s">
        <v>216</v>
      </c>
      <c r="B35" s="200"/>
      <c r="C35" s="200"/>
      <c r="D35" s="200"/>
      <c r="E35" s="200"/>
      <c r="F35" s="200"/>
      <c r="G35" s="200"/>
      <c r="H35" s="200"/>
      <c r="I35" s="200"/>
    </row>
    <row r="36" spans="1:11" ht="29.25" customHeight="1" x14ac:dyDescent="0.2">
      <c r="A36" s="199" t="s">
        <v>259</v>
      </c>
      <c r="B36" s="200"/>
      <c r="C36" s="200"/>
      <c r="D36" s="200"/>
      <c r="E36" s="200"/>
      <c r="F36" s="200"/>
      <c r="G36" s="200"/>
      <c r="H36" s="200"/>
      <c r="I36" s="200"/>
    </row>
    <row r="37" spans="1:11" x14ac:dyDescent="0.2">
      <c r="A37" s="205"/>
      <c r="B37" s="200"/>
      <c r="C37" s="200"/>
      <c r="D37" s="200"/>
      <c r="E37" s="200"/>
      <c r="F37" s="200"/>
      <c r="G37" s="200"/>
      <c r="H37" s="200"/>
      <c r="I37" s="200"/>
    </row>
    <row r="38" spans="1:11" ht="58.5" customHeight="1" x14ac:dyDescent="0.2">
      <c r="A38" s="201" t="s">
        <v>260</v>
      </c>
      <c r="B38" s="200"/>
      <c r="C38" s="200"/>
      <c r="D38" s="200"/>
      <c r="E38" s="200"/>
      <c r="F38" s="200"/>
      <c r="G38" s="200"/>
      <c r="H38" s="200"/>
      <c r="I38" s="200"/>
    </row>
    <row r="39" spans="1:11" ht="25.5" hidden="1" customHeight="1" x14ac:dyDescent="0.2">
      <c r="A39" s="201"/>
      <c r="B39" s="200"/>
      <c r="C39" s="200"/>
      <c r="D39" s="200"/>
      <c r="E39" s="200"/>
      <c r="F39" s="200"/>
      <c r="G39" s="200"/>
      <c r="H39" s="200"/>
      <c r="I39" s="200"/>
    </row>
    <row r="40" spans="1:11" ht="13.5" hidden="1" customHeight="1" x14ac:dyDescent="0.2">
      <c r="A40" s="201"/>
      <c r="B40" s="200"/>
      <c r="C40" s="200"/>
      <c r="D40" s="200"/>
      <c r="E40" s="200"/>
      <c r="F40" s="200"/>
      <c r="G40" s="200"/>
      <c r="H40" s="200"/>
      <c r="I40" s="200"/>
    </row>
    <row r="41" spans="1:11" ht="21" hidden="1" customHeight="1" x14ac:dyDescent="0.2">
      <c r="A41" s="201"/>
      <c r="B41" s="200"/>
      <c r="C41" s="200"/>
      <c r="D41" s="200"/>
      <c r="E41" s="200"/>
      <c r="F41" s="200"/>
      <c r="G41" s="200"/>
      <c r="H41" s="200"/>
      <c r="I41" s="200"/>
    </row>
    <row r="42" spans="1:11" ht="42.75" customHeight="1" x14ac:dyDescent="0.2">
      <c r="A42" s="201" t="s">
        <v>217</v>
      </c>
      <c r="B42" s="200"/>
      <c r="C42" s="200"/>
      <c r="D42" s="200"/>
      <c r="E42" s="200"/>
      <c r="F42" s="200"/>
      <c r="G42" s="200"/>
      <c r="H42" s="200"/>
      <c r="I42" s="200"/>
    </row>
    <row r="43" spans="1:11" ht="15.75" x14ac:dyDescent="0.2">
      <c r="A43" s="147"/>
      <c r="B43" s="147"/>
      <c r="C43" s="147"/>
      <c r="D43" s="148"/>
      <c r="E43" s="147"/>
      <c r="F43" s="147"/>
      <c r="G43" s="147"/>
      <c r="H43" s="147"/>
      <c r="I43" s="147"/>
    </row>
    <row r="44" spans="1:11" ht="27.75" customHeight="1" x14ac:dyDescent="0.2">
      <c r="A44" s="199" t="s">
        <v>261</v>
      </c>
      <c r="B44" s="200"/>
      <c r="C44" s="200"/>
      <c r="D44" s="200"/>
      <c r="E44" s="200"/>
      <c r="F44" s="200"/>
      <c r="G44" s="200"/>
      <c r="H44" s="200"/>
      <c r="I44" s="200"/>
    </row>
    <row r="45" spans="1:11" ht="27.75" customHeight="1" x14ac:dyDescent="0.2">
      <c r="A45" s="201" t="s">
        <v>218</v>
      </c>
      <c r="B45" s="200"/>
      <c r="C45" s="200"/>
      <c r="D45" s="200"/>
      <c r="E45" s="200"/>
      <c r="F45" s="200"/>
      <c r="G45" s="200"/>
      <c r="H45" s="200"/>
      <c r="I45" s="200"/>
    </row>
    <row r="46" spans="1:11" ht="32.25" customHeight="1" x14ac:dyDescent="0.2">
      <c r="A46" s="211" t="s">
        <v>262</v>
      </c>
      <c r="B46" s="211"/>
      <c r="C46" s="211"/>
      <c r="D46" s="211"/>
      <c r="E46" s="211"/>
      <c r="F46" s="211"/>
      <c r="G46" s="211"/>
      <c r="H46" s="211"/>
      <c r="I46" s="211"/>
    </row>
    <row r="47" spans="1:11" ht="50.25" hidden="1" customHeight="1" x14ac:dyDescent="0.2">
      <c r="A47" s="201"/>
      <c r="B47" s="200"/>
      <c r="C47" s="200"/>
      <c r="D47" s="200"/>
      <c r="E47" s="200"/>
      <c r="F47" s="200"/>
      <c r="G47" s="200"/>
      <c r="H47" s="200"/>
      <c r="I47" s="200"/>
    </row>
    <row r="48" spans="1:11" ht="25.5" hidden="1" customHeight="1" x14ac:dyDescent="0.2">
      <c r="A48" s="199"/>
      <c r="B48" s="200"/>
      <c r="C48" s="200"/>
      <c r="D48" s="200"/>
      <c r="E48" s="200"/>
      <c r="F48" s="200"/>
      <c r="G48" s="200"/>
      <c r="H48" s="200"/>
      <c r="I48" s="200"/>
    </row>
    <row r="49" spans="1:9" ht="36.75" customHeight="1" x14ac:dyDescent="0.2">
      <c r="A49" s="201" t="s">
        <v>219</v>
      </c>
      <c r="B49" s="200"/>
      <c r="C49" s="200"/>
      <c r="D49" s="200"/>
      <c r="E49" s="200"/>
      <c r="F49" s="200"/>
      <c r="G49" s="200"/>
      <c r="H49" s="200"/>
      <c r="I49" s="200"/>
    </row>
    <row r="50" spans="1:9" ht="31.5" customHeight="1" x14ac:dyDescent="0.2">
      <c r="A50" s="199" t="s">
        <v>263</v>
      </c>
      <c r="B50" s="202"/>
      <c r="C50" s="202"/>
      <c r="D50" s="202"/>
      <c r="E50" s="202"/>
      <c r="F50" s="202"/>
      <c r="G50" s="202"/>
      <c r="H50" s="202"/>
      <c r="I50" s="202"/>
    </row>
    <row r="51" spans="1:9" ht="88.5" customHeight="1" x14ac:dyDescent="0.2">
      <c r="A51" s="201" t="s">
        <v>264</v>
      </c>
      <c r="B51" s="200"/>
      <c r="C51" s="200"/>
      <c r="D51" s="200"/>
      <c r="E51" s="200"/>
      <c r="F51" s="200"/>
      <c r="G51" s="200"/>
      <c r="H51" s="200"/>
      <c r="I51" s="200"/>
    </row>
    <row r="52" spans="1:9" ht="15.75" x14ac:dyDescent="0.2">
      <c r="D52" s="53"/>
    </row>
    <row r="53" spans="1:9" ht="15.75" x14ac:dyDescent="0.2">
      <c r="D53" s="53"/>
    </row>
    <row r="54" spans="1:9" ht="33" customHeight="1" x14ac:dyDescent="0.2">
      <c r="B54" s="209" t="s">
        <v>254</v>
      </c>
      <c r="C54" s="210"/>
      <c r="D54" s="210"/>
      <c r="E54" s="210"/>
      <c r="F54" s="210"/>
      <c r="G54" s="210"/>
      <c r="H54" s="210"/>
      <c r="I54" s="210"/>
    </row>
  </sheetData>
  <mergeCells count="35">
    <mergeCell ref="A7:I7"/>
    <mergeCell ref="A12:I12"/>
    <mergeCell ref="A20:I20"/>
    <mergeCell ref="A25:I25"/>
    <mergeCell ref="F4:G4"/>
    <mergeCell ref="H4:I4"/>
    <mergeCell ref="A5:A6"/>
    <mergeCell ref="B5:B6"/>
    <mergeCell ref="F5:F6"/>
    <mergeCell ref="G5:G6"/>
    <mergeCell ref="B54:I54"/>
    <mergeCell ref="A39:I39"/>
    <mergeCell ref="A40:I40"/>
    <mergeCell ref="A42:I42"/>
    <mergeCell ref="A41:I41"/>
    <mergeCell ref="A47:I47"/>
    <mergeCell ref="A44:I44"/>
    <mergeCell ref="A45:I45"/>
    <mergeCell ref="A46:I46"/>
    <mergeCell ref="A1:I1"/>
    <mergeCell ref="A48:I48"/>
    <mergeCell ref="A49:I49"/>
    <mergeCell ref="A50:I50"/>
    <mergeCell ref="A51:I51"/>
    <mergeCell ref="A33:I33"/>
    <mergeCell ref="A34:I34"/>
    <mergeCell ref="A35:I35"/>
    <mergeCell ref="A36:I36"/>
    <mergeCell ref="A38:I38"/>
    <mergeCell ref="A37:I37"/>
    <mergeCell ref="H31:I31"/>
    <mergeCell ref="A4:B4"/>
    <mergeCell ref="C4:C6"/>
    <mergeCell ref="D4:D6"/>
    <mergeCell ref="E4:E6"/>
  </mergeCells>
  <pageMargins left="0.70866141732283472" right="0.47244094488188981" top="0.39370078740157483" bottom="0.39370078740157483" header="0.19685039370078741" footer="0.19685039370078741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8" sqref="I18"/>
    </sheetView>
  </sheetViews>
  <sheetFormatPr defaultRowHeight="12.75" x14ac:dyDescent="0.2"/>
  <cols>
    <col min="1" max="1" width="37" customWidth="1"/>
    <col min="2" max="2" width="22.5703125" customWidth="1"/>
    <col min="4" max="4" width="11.42578125" customWidth="1"/>
    <col min="5" max="5" width="9.5703125" customWidth="1"/>
    <col min="6" max="6" width="14.85546875" customWidth="1"/>
    <col min="7" max="7" width="13.42578125" customWidth="1"/>
    <col min="8" max="8" width="15.7109375" customWidth="1"/>
    <col min="9" max="9" width="10" customWidth="1"/>
  </cols>
  <sheetData>
    <row r="1" spans="1:9" ht="15.75" x14ac:dyDescent="0.2">
      <c r="A1" s="152" t="s">
        <v>210</v>
      </c>
      <c r="B1" s="152"/>
      <c r="C1" s="152"/>
      <c r="D1" s="152"/>
      <c r="E1" s="152"/>
      <c r="F1" s="152"/>
      <c r="G1" s="152"/>
      <c r="H1" s="152"/>
    </row>
    <row r="3" spans="1:9" ht="141.75" customHeight="1" x14ac:dyDescent="0.2">
      <c r="A3" s="99" t="s">
        <v>197</v>
      </c>
      <c r="B3" s="100" t="s">
        <v>198</v>
      </c>
      <c r="C3" s="100" t="s">
        <v>211</v>
      </c>
      <c r="D3" s="100" t="s">
        <v>214</v>
      </c>
      <c r="E3" s="100" t="s">
        <v>199</v>
      </c>
      <c r="F3" s="99" t="s">
        <v>215</v>
      </c>
      <c r="G3" s="100" t="s">
        <v>200</v>
      </c>
      <c r="H3" s="13" t="s">
        <v>201</v>
      </c>
      <c r="I3" s="98" t="s">
        <v>212</v>
      </c>
    </row>
    <row r="4" spans="1:9" ht="29.25" customHeight="1" x14ac:dyDescent="0.2">
      <c r="A4" s="101" t="s">
        <v>202</v>
      </c>
      <c r="B4" s="102">
        <v>47808300</v>
      </c>
      <c r="C4" s="100">
        <v>6493</v>
      </c>
      <c r="D4" s="100">
        <v>7250.4</v>
      </c>
      <c r="E4" s="103">
        <f>B4/D4</f>
        <v>6593.8844753392923</v>
      </c>
      <c r="F4" s="102">
        <v>11423400</v>
      </c>
      <c r="G4" s="102">
        <f>(B4+F4)/D4</f>
        <v>8169.4389275074482</v>
      </c>
      <c r="H4" s="12"/>
      <c r="I4" s="107">
        <v>1.0429999999999999</v>
      </c>
    </row>
    <row r="5" spans="1:9" ht="24" customHeight="1" x14ac:dyDescent="0.2">
      <c r="A5" s="101" t="s">
        <v>204</v>
      </c>
      <c r="B5" s="102">
        <v>305000</v>
      </c>
      <c r="C5" s="100">
        <v>237</v>
      </c>
      <c r="D5" s="100">
        <v>705.7</v>
      </c>
      <c r="E5" s="103">
        <f t="shared" ref="E5:E10" si="0">B5/D5</f>
        <v>432.19498370412356</v>
      </c>
      <c r="F5" s="102">
        <v>1389620</v>
      </c>
      <c r="G5" s="102">
        <f t="shared" ref="G5:G10" si="1">(B5+F5)/D5</f>
        <v>2401.3320107694485</v>
      </c>
      <c r="H5" s="12" t="s">
        <v>206</v>
      </c>
      <c r="I5" s="107">
        <v>1.837</v>
      </c>
    </row>
    <row r="6" spans="1:9" ht="21.75" customHeight="1" x14ac:dyDescent="0.2">
      <c r="A6" s="101" t="s">
        <v>205</v>
      </c>
      <c r="B6" s="102">
        <v>292900</v>
      </c>
      <c r="C6" s="100">
        <v>297</v>
      </c>
      <c r="D6" s="100">
        <v>1471.5</v>
      </c>
      <c r="E6" s="103">
        <f t="shared" si="0"/>
        <v>199.04858987427795</v>
      </c>
      <c r="F6" s="102">
        <v>4016820</v>
      </c>
      <c r="G6" s="102">
        <f t="shared" si="1"/>
        <v>2928.7937478763165</v>
      </c>
      <c r="H6" s="12"/>
      <c r="I6" s="107">
        <v>3.36</v>
      </c>
    </row>
    <row r="7" spans="1:9" ht="29.25" customHeight="1" x14ac:dyDescent="0.2">
      <c r="A7" s="101" t="s">
        <v>207</v>
      </c>
      <c r="B7" s="102">
        <v>421600</v>
      </c>
      <c r="C7" s="100">
        <v>139</v>
      </c>
      <c r="D7" s="100">
        <v>1922</v>
      </c>
      <c r="E7" s="103">
        <f t="shared" si="0"/>
        <v>219.35483870967741</v>
      </c>
      <c r="F7" s="102">
        <v>6742790</v>
      </c>
      <c r="G7" s="102">
        <f>(B7+F7)/D7</f>
        <v>3727.5702393340271</v>
      </c>
      <c r="H7" s="12"/>
      <c r="I7" s="107">
        <v>12.009</v>
      </c>
    </row>
    <row r="8" spans="1:9" ht="25.5" customHeight="1" x14ac:dyDescent="0.2">
      <c r="A8" s="101" t="s">
        <v>208</v>
      </c>
      <c r="B8" s="102">
        <v>5951800</v>
      </c>
      <c r="C8" s="100">
        <v>133</v>
      </c>
      <c r="D8" s="100">
        <v>505.2</v>
      </c>
      <c r="E8" s="103">
        <f t="shared" si="0"/>
        <v>11781.076801266825</v>
      </c>
      <c r="F8" s="103">
        <v>71690</v>
      </c>
      <c r="G8" s="103">
        <f t="shared" si="1"/>
        <v>11922.980997624703</v>
      </c>
      <c r="H8" s="12" t="s">
        <v>203</v>
      </c>
      <c r="I8" s="107">
        <v>4.2690000000000001</v>
      </c>
    </row>
    <row r="9" spans="1:9" ht="18.75" customHeight="1" x14ac:dyDescent="0.2">
      <c r="A9" s="101" t="s">
        <v>209</v>
      </c>
      <c r="B9" s="102">
        <v>76900</v>
      </c>
      <c r="C9" s="100">
        <v>93</v>
      </c>
      <c r="D9" s="100">
        <v>119.4</v>
      </c>
      <c r="E9" s="103">
        <f t="shared" si="0"/>
        <v>644.05360134003342</v>
      </c>
      <c r="F9" s="103">
        <v>617780</v>
      </c>
      <c r="G9" s="103">
        <f t="shared" si="1"/>
        <v>5818.0904522613064</v>
      </c>
      <c r="H9" s="12"/>
      <c r="I9" s="107">
        <v>1.6779999999999999</v>
      </c>
    </row>
    <row r="10" spans="1:9" ht="15.75" customHeight="1" x14ac:dyDescent="0.2">
      <c r="A10" s="104"/>
      <c r="B10" s="109">
        <f>SUM(B4:B9)</f>
        <v>54856500</v>
      </c>
      <c r="C10" s="109">
        <f>SUM(C4:C9)</f>
        <v>7392</v>
      </c>
      <c r="D10" s="109">
        <f>SUM(D4:D9)</f>
        <v>11974.199999999999</v>
      </c>
      <c r="E10" s="102">
        <f t="shared" si="0"/>
        <v>4581.2246329608661</v>
      </c>
      <c r="F10" s="109">
        <f>SUM(F4:F9)</f>
        <v>24262100</v>
      </c>
      <c r="G10" s="102">
        <f t="shared" si="1"/>
        <v>6607.4226253110864</v>
      </c>
      <c r="H10" s="110"/>
      <c r="I10" s="111">
        <v>1.448</v>
      </c>
    </row>
    <row r="12" spans="1:9" x14ac:dyDescent="0.2">
      <c r="A12" s="108" t="s">
        <v>213</v>
      </c>
      <c r="E12" s="105">
        <f>E8-E6</f>
        <v>11582.028211392548</v>
      </c>
      <c r="G12" s="106">
        <f>G8-G5</f>
        <v>9521.6489868552544</v>
      </c>
    </row>
  </sheetData>
  <mergeCells count="1">
    <mergeCell ref="A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форма 1</vt:lpstr>
      <vt:lpstr>форма 2</vt:lpstr>
      <vt:lpstr>форма 3</vt:lpstr>
      <vt:lpstr>форма 5</vt:lpstr>
      <vt:lpstr>форма 6</vt:lpstr>
      <vt:lpstr>оценка</vt:lpstr>
      <vt:lpstr>Лист1</vt:lpstr>
      <vt:lpstr>'форма 1'!LAST_CELL</vt:lpstr>
      <vt:lpstr>'форма 1'!SIGN</vt:lpstr>
      <vt:lpstr>'форма 3'!sub_99973</vt:lpstr>
      <vt:lpstr>оценка!Заголовки_для_печати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5'!Заголовки_для_печати</vt:lpstr>
      <vt:lpstr>'форма 6'!Заголовки_для_печати</vt:lpstr>
      <vt:lpstr>оценка!Область_печати</vt:lpstr>
      <vt:lpstr>'форма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Бобрешева</dc:creator>
  <dc:description>POI HSSF rep:2.54.0.65</dc:description>
  <cp:lastModifiedBy>Наталия П. Волкова</cp:lastModifiedBy>
  <cp:lastPrinted>2026-01-26T08:43:49Z</cp:lastPrinted>
  <dcterms:created xsi:type="dcterms:W3CDTF">2022-01-26T11:06:50Z</dcterms:created>
  <dcterms:modified xsi:type="dcterms:W3CDTF">2026-01-26T08:44:11Z</dcterms:modified>
</cp:coreProperties>
</file>